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J23" i="2"/>
  <c r="J22"/>
  <c r="I23"/>
  <c r="I22"/>
  <c r="H23"/>
  <c r="H22"/>
  <c r="G23"/>
  <c r="G22"/>
  <c r="J20"/>
  <c r="I20"/>
  <c r="H20"/>
  <c r="G20"/>
  <c r="J18"/>
  <c r="I18"/>
  <c r="H18"/>
  <c r="G18"/>
  <c r="F22"/>
  <c r="F20"/>
  <c r="F18"/>
  <c r="F24"/>
  <c r="F19"/>
  <c r="J16"/>
  <c r="J15"/>
  <c r="I16"/>
  <c r="I15"/>
  <c r="H16"/>
  <c r="H15"/>
  <c r="G16"/>
  <c r="G15"/>
  <c r="J12"/>
  <c r="I12"/>
  <c r="H12"/>
  <c r="G12"/>
  <c r="F16"/>
  <c r="F15"/>
  <c r="F12"/>
  <c r="F13"/>
  <c r="F17"/>
  <c r="J10"/>
  <c r="J9"/>
  <c r="I10"/>
  <c r="I9"/>
  <c r="H10"/>
  <c r="H9"/>
  <c r="G10"/>
  <c r="G9"/>
  <c r="F10"/>
  <c r="F8"/>
  <c r="F6"/>
  <c r="J8"/>
  <c r="I8"/>
  <c r="H8"/>
  <c r="G8"/>
  <c r="J7"/>
  <c r="I7"/>
  <c r="H7"/>
  <c r="G7"/>
  <c r="J6"/>
  <c r="I6"/>
  <c r="H6"/>
  <c r="G6"/>
  <c r="J21" i="1"/>
  <c r="J20"/>
  <c r="I21"/>
  <c r="I20"/>
  <c r="H21"/>
  <c r="H20"/>
  <c r="G21"/>
  <c r="G20"/>
  <c r="F21"/>
  <c r="F17"/>
  <c r="F18"/>
  <c r="J14"/>
  <c r="I14"/>
  <c r="H14"/>
  <c r="G14"/>
  <c r="J13"/>
  <c r="I13"/>
  <c r="H13"/>
  <c r="G13"/>
  <c r="F14"/>
  <c r="F15" s="1"/>
  <c r="J6"/>
  <c r="I6"/>
  <c r="H6"/>
  <c r="G6"/>
  <c r="J8"/>
  <c r="I8"/>
  <c r="H8"/>
  <c r="G8"/>
  <c r="J9"/>
  <c r="I9"/>
  <c r="H9"/>
  <c r="G9"/>
  <c r="J10"/>
  <c r="I10"/>
  <c r="H10"/>
  <c r="G10"/>
  <c r="F9"/>
  <c r="F6"/>
  <c r="J7"/>
  <c r="I7"/>
  <c r="H7"/>
  <c r="G7"/>
  <c r="F7"/>
  <c r="F22" l="1"/>
  <c r="I11" i="2"/>
  <c r="G11"/>
  <c r="F11"/>
  <c r="H11"/>
  <c r="J11"/>
  <c r="F8" i="1" l="1"/>
  <c r="J24" i="2" l="1"/>
  <c r="H11" i="1"/>
  <c r="G11"/>
  <c r="G24" i="2" l="1"/>
  <c r="I24"/>
  <c r="H24"/>
  <c r="G15" i="1" l="1"/>
  <c r="J11"/>
  <c r="G22" l="1"/>
  <c r="F11"/>
  <c r="I11"/>
  <c r="J22"/>
  <c r="I22"/>
  <c r="H22"/>
  <c r="J15"/>
  <c r="I15"/>
  <c r="H15"/>
  <c r="H17" i="2" l="1"/>
  <c r="I17"/>
  <c r="J17"/>
  <c r="G17"/>
</calcChain>
</file>

<file path=xl/sharedStrings.xml><?xml version="1.0" encoding="utf-8"?>
<sst xmlns="http://schemas.openxmlformats.org/spreadsheetml/2006/main" count="131" uniqueCount="63">
  <si>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</si>
  <si>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</si>
  <si>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</si>
  <si>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</si>
  <si>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</si>
  <si>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</si>
  <si>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</si>
  <si>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</si>
  <si>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</si>
  <si>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</si>
  <si>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</si>
  <si>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</si>
  <si>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</si>
  <si>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</si>
  <si>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</si>
  <si>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</si>
  <si>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</si>
  <si>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</si>
  <si>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</si>
  <si>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</si>
  <si>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</si>
  <si>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</si>
  <si>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</si>
  <si>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</si>
  <si>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</si>
  <si>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</si>
  <si>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</si>
  <si>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</si>
  <si>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</si>
  <si>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"___"_____2021</t>
  </si>
  <si>
    <t>Зав.производством _________________________________</t>
  </si>
  <si>
    <t>Бухгалтер калькулятор _______________________________</t>
  </si>
  <si>
    <t>МБОУ БСШ №4 им. Героя Советского союза П. Р. Мурашова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</si>
  <si>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</si>
  <si>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</si>
  <si>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</si>
  <si>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</si>
  <si>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</si>
  <si>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</si>
  <si>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</si>
  <si>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Конфета "35"</t>
  </si>
  <si>
    <t>Каша рисовая молочная жидкая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</si>
  <si>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</si>
  <si>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</si>
  <si>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</si>
  <si>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</si>
  <si>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</si>
  <si>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</si>
  <si>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60</t>
  </si>
  <si>
    <t>Суп "Волна" с мясом птицы</t>
  </si>
  <si>
    <t>Жаркое по-домашнему</t>
  </si>
  <si>
    <t>Компот из кураги</t>
  </si>
  <si>
    <t>32</t>
  </si>
  <si>
    <t>31</t>
  </si>
  <si>
    <t>140/60</t>
  </si>
  <si>
    <t>240/20</t>
  </si>
  <si>
    <t>Огурец соленый</t>
  </si>
  <si>
    <t>30</t>
  </si>
  <si>
    <t>25</t>
  </si>
  <si>
    <t>24</t>
  </si>
  <si>
    <t>40</t>
  </si>
  <si>
    <t>150/50</t>
  </si>
  <si>
    <t>140/40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</si>
</sst>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3"/>
  <sheetViews>
    <sheetView tabSelected="1" zoomScale="110" zoomScaleNormal="110" workbookViewId="0">
      <selection activeCell="L14" sqref="L14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3320312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101" t="s">
        <v>32</v>
      </c>
      <c r="C1" s="102"/>
      <c r="D1" s="103"/>
      <c r="E1" s="18" t="s">
        <v>28</v>
      </c>
      <c r="F1" s="17"/>
      <c r="H1" s="1" t="s">
        <v>1</v>
      </c>
      <c r="I1" s="16" t="s">
        <v>29</v>
      </c>
    </row>
    <row r="2" spans="1:10" ht="15" thickBot="1">
      <c r="B2" s="2" t="s">
        <v>27</v>
      </c>
    </row>
    <row r="3" spans="1:10" s="23" customFormat="1" ht="29.4" thickBot="1">
      <c r="A3" s="19" t="s">
        <v>2</v>
      </c>
      <c r="B3" s="20" t="s">
        <v>3</v>
      </c>
      <c r="C3" s="20" t="s">
        <v>20</v>
      </c>
      <c r="D3" s="20" t="s">
        <v>4</v>
      </c>
      <c r="E3" s="46" t="s">
        <v>21</v>
      </c>
      <c r="F3" s="4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>
      <c r="A4" s="3" t="s">
        <v>10</v>
      </c>
      <c r="B4" s="8" t="s">
        <v>11</v>
      </c>
      <c r="C4" s="53">
        <v>26</v>
      </c>
      <c r="D4" s="54" t="s">
        <v>41</v>
      </c>
      <c r="E4" s="47" t="s">
        <v>37</v>
      </c>
      <c r="F4" s="78">
        <v>14.36</v>
      </c>
      <c r="G4" s="5">
        <v>43.26</v>
      </c>
      <c r="H4" s="5">
        <v>5.64</v>
      </c>
      <c r="I4" s="5">
        <v>7.5</v>
      </c>
      <c r="J4" s="6">
        <v>33.94</v>
      </c>
    </row>
    <row r="5" spans="1:10" ht="15.6">
      <c r="A5" s="7"/>
      <c r="B5" s="32" t="s">
        <v>12</v>
      </c>
      <c r="C5" s="84">
        <v>36</v>
      </c>
      <c r="D5" s="85" t="s">
        <v>43</v>
      </c>
      <c r="E5" s="86" t="s">
        <v>37</v>
      </c>
      <c r="F5" s="87">
        <v>10.99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>
      <c r="A6" s="7"/>
      <c r="B6" s="94" t="s">
        <v>36</v>
      </c>
      <c r="C6" s="55">
        <v>6</v>
      </c>
      <c r="D6" s="56" t="s">
        <v>42</v>
      </c>
      <c r="E6" s="48">
        <v>14</v>
      </c>
      <c r="F6" s="75">
        <f>7.56*14/12</f>
        <v>8.8199999999999985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>
      <c r="A7" s="7"/>
      <c r="B7" s="96"/>
      <c r="C7" s="55">
        <v>3</v>
      </c>
      <c r="D7" s="56" t="s">
        <v>35</v>
      </c>
      <c r="E7" s="48">
        <v>10</v>
      </c>
      <c r="F7" s="75">
        <f>7.04</f>
        <v>7.04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>
      <c r="A8" s="7"/>
      <c r="B8" s="95"/>
      <c r="C8" s="83" t="s">
        <v>22</v>
      </c>
      <c r="D8" s="56" t="s">
        <v>38</v>
      </c>
      <c r="E8" s="48">
        <v>38</v>
      </c>
      <c r="F8" s="75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>
      <c r="A9" s="7"/>
      <c r="B9" s="34" t="s">
        <v>18</v>
      </c>
      <c r="C9" s="55" t="s">
        <v>22</v>
      </c>
      <c r="D9" s="56" t="s">
        <v>23</v>
      </c>
      <c r="E9" s="48">
        <v>23</v>
      </c>
      <c r="F9" s="75">
        <f>45.14*0.023</f>
        <v>1.0382199999999999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6">
      <c r="A10" s="7"/>
      <c r="B10" s="63"/>
      <c r="C10" s="55" t="s">
        <v>22</v>
      </c>
      <c r="D10" s="56" t="s">
        <v>44</v>
      </c>
      <c r="E10" s="48">
        <v>24</v>
      </c>
      <c r="F10" s="75">
        <v>2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2" thickBot="1">
      <c r="A11" s="68"/>
      <c r="B11" s="69"/>
      <c r="C11" s="70"/>
      <c r="D11" s="71"/>
      <c r="E11" s="72"/>
      <c r="F11" s="79">
        <f>SUM(F4:F10)</f>
        <v>48.603020000000001</v>
      </c>
      <c r="G11" s="73">
        <f>SUM(G4:G10)</f>
        <v>507.62</v>
      </c>
      <c r="H11" s="73">
        <f>SUM(H4:H10)</f>
        <v>18.333666666666666</v>
      </c>
      <c r="I11" s="73">
        <f>SUM(I4:I10)</f>
        <v>31.616000000000003</v>
      </c>
      <c r="J11" s="73">
        <f>SUM(J4:J10)</f>
        <v>74.018166666666659</v>
      </c>
    </row>
    <row r="12" spans="1:10" ht="15.6">
      <c r="A12" s="3" t="s">
        <v>24</v>
      </c>
      <c r="B12" s="4"/>
      <c r="C12" s="57">
        <v>30</v>
      </c>
      <c r="D12" s="58" t="s">
        <v>45</v>
      </c>
      <c r="E12" s="49">
        <v>200</v>
      </c>
      <c r="F12" s="78">
        <v>3.31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6">
      <c r="A13" s="7"/>
      <c r="B13" s="97"/>
      <c r="C13" s="98">
        <v>65</v>
      </c>
      <c r="D13" s="99" t="s">
        <v>46</v>
      </c>
      <c r="E13" s="100">
        <v>140</v>
      </c>
      <c r="F13" s="87">
        <v>15.47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40">
        <f>37.78*140/100</f>
        <v>52.891999999999996</v>
      </c>
    </row>
    <row r="14" spans="1:10" ht="15.6">
      <c r="A14" s="7"/>
      <c r="B14" s="11"/>
      <c r="C14" s="59" t="s">
        <v>22</v>
      </c>
      <c r="D14" s="60" t="s">
        <v>40</v>
      </c>
      <c r="E14" s="50" t="s">
        <v>47</v>
      </c>
      <c r="F14" s="75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2" thickBot="1">
      <c r="A15" s="64"/>
      <c r="B15" s="42"/>
      <c r="C15" s="65"/>
      <c r="D15" s="66"/>
      <c r="E15" s="67"/>
      <c r="F15" s="80">
        <f>SUM(F12:F14)</f>
        <v>36.440160000000006</v>
      </c>
      <c r="G15" s="76">
        <f>SUM(G12:G14)</f>
        <v>505.476</v>
      </c>
      <c r="H15" s="76">
        <f t="shared" ref="H15:J15" si="0">SUM(H12:H14)</f>
        <v>14.463200000000001</v>
      </c>
      <c r="I15" s="76">
        <f t="shared" si="0"/>
        <v>10.677999999999999</v>
      </c>
      <c r="J15" s="77">
        <f t="shared" si="0"/>
        <v>87.623199999999997</v>
      </c>
    </row>
    <row r="16" spans="1:10" ht="15.6">
      <c r="A16" s="3" t="s">
        <v>13</v>
      </c>
      <c r="B16" s="4" t="s">
        <v>14</v>
      </c>
      <c r="C16" s="57">
        <v>27</v>
      </c>
      <c r="D16" s="58" t="s">
        <v>34</v>
      </c>
      <c r="E16" s="47" t="s">
        <v>48</v>
      </c>
      <c r="F16" s="78">
        <v>8.99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28.8">
      <c r="A17" s="7"/>
      <c r="B17" s="8" t="s">
        <v>15</v>
      </c>
      <c r="C17" s="59">
        <v>73</v>
      </c>
      <c r="D17" s="60" t="s">
        <v>49</v>
      </c>
      <c r="E17" s="50" t="s">
        <v>55</v>
      </c>
      <c r="F17" s="75">
        <f>10.04*240/250+3.55*2</f>
        <v>16.738399999999999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6">
      <c r="A18" s="7"/>
      <c r="B18" s="8" t="s">
        <v>16</v>
      </c>
      <c r="C18" s="59">
        <v>66</v>
      </c>
      <c r="D18" s="60" t="s">
        <v>50</v>
      </c>
      <c r="E18" s="50" t="s">
        <v>54</v>
      </c>
      <c r="F18" s="75">
        <f>9.98*140/150+22.89*60/50</f>
        <v>36.782666666666671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6">
      <c r="A19" s="7"/>
      <c r="B19" s="8" t="s">
        <v>25</v>
      </c>
      <c r="C19" s="59">
        <v>74</v>
      </c>
      <c r="D19" s="60" t="s">
        <v>51</v>
      </c>
      <c r="E19" s="50">
        <v>200</v>
      </c>
      <c r="F19" s="75">
        <v>7.02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>
      <c r="A20" s="7"/>
      <c r="B20" s="8" t="s">
        <v>19</v>
      </c>
      <c r="C20" s="59" t="s">
        <v>22</v>
      </c>
      <c r="D20" s="60" t="s">
        <v>26</v>
      </c>
      <c r="E20" s="50" t="s">
        <v>52</v>
      </c>
      <c r="F20" s="75">
        <v>1.92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6">
      <c r="A21" s="7"/>
      <c r="B21" s="15" t="s">
        <v>17</v>
      </c>
      <c r="C21" s="61" t="s">
        <v>22</v>
      </c>
      <c r="D21" s="62" t="s">
        <v>23</v>
      </c>
      <c r="E21" s="51" t="s">
        <v>53</v>
      </c>
      <c r="F21" s="81">
        <f>45.14*0.032</f>
        <v>1.44448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2" thickBot="1">
      <c r="A22" s="41"/>
      <c r="B22" s="42"/>
      <c r="C22" s="43"/>
      <c r="D22" s="43"/>
      <c r="E22" s="52"/>
      <c r="F22" s="82">
        <f>SUM(F16:F21)</f>
        <v>72.895546666666675</v>
      </c>
      <c r="G22" s="44">
        <f>SUM(G16:G21)</f>
        <v>623.36</v>
      </c>
      <c r="H22" s="44">
        <f>SUM(H16:H21)</f>
        <v>29.008999999999997</v>
      </c>
      <c r="I22" s="44">
        <f>SUM(I16:I21)</f>
        <v>18.880000000000003</v>
      </c>
      <c r="J22" s="45">
        <f>SUM(J16:J21)</f>
        <v>75.506</v>
      </c>
    </row>
    <row r="23" spans="1:10">
      <c r="A23" s="24" t="s">
        <v>31</v>
      </c>
    </row>
    <row r="38" spans="1:13">
      <c r="M38" s="1" t="s">
        <v>39</v>
      </c>
    </row>
    <row r="43" spans="1:13" s="25" customFormat="1">
      <c r="A43" s="1"/>
      <c r="B43" s="1"/>
      <c r="C43" s="1"/>
      <c r="D43" s="1"/>
      <c r="E43" s="18"/>
      <c r="F43" s="18"/>
      <c r="G43" s="1"/>
      <c r="H43" s="1"/>
      <c r="I43" s="1"/>
      <c r="J43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/>
  </sheetViews>
  <sheetFormatPr defaultColWidth="8.88671875" defaultRowHeight="14.4"/>
  <cols>
    <col min="1" max="1" width="11.664062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95" customHeight="1">
      <c r="A1" s="25" t="s">
        <v>0</v>
      </c>
      <c r="B1" s="104" t="s">
        <v>32</v>
      </c>
      <c r="C1" s="105"/>
      <c r="D1" s="106"/>
      <c r="E1" s="26" t="s">
        <v>28</v>
      </c>
      <c r="F1" s="27"/>
      <c r="H1" s="25" t="s">
        <v>1</v>
      </c>
      <c r="I1" s="28" t="s">
        <v>29</v>
      </c>
    </row>
    <row r="2" spans="1:10" ht="15" thickBot="1">
      <c r="B2" s="29" t="s">
        <v>33</v>
      </c>
    </row>
    <row r="3" spans="1:10" s="30" customFormat="1" ht="29.4" thickBot="1">
      <c r="A3" s="88" t="s">
        <v>2</v>
      </c>
      <c r="B3" s="89" t="s">
        <v>3</v>
      </c>
      <c r="C3" s="89" t="s">
        <v>20</v>
      </c>
      <c r="D3" s="89" t="s">
        <v>4</v>
      </c>
      <c r="E3" s="90" t="s">
        <v>21</v>
      </c>
      <c r="F3" s="90" t="s">
        <v>5</v>
      </c>
      <c r="G3" s="91" t="s">
        <v>6</v>
      </c>
      <c r="H3" s="89" t="s">
        <v>7</v>
      </c>
      <c r="I3" s="89" t="s">
        <v>8</v>
      </c>
      <c r="J3" s="92" t="s">
        <v>9</v>
      </c>
    </row>
    <row r="4" spans="1:10" s="30" customFormat="1" ht="29.4" thickBot="1">
      <c r="A4" s="3" t="s">
        <v>10</v>
      </c>
      <c r="B4" s="8" t="s">
        <v>11</v>
      </c>
      <c r="C4" s="53">
        <v>26</v>
      </c>
      <c r="D4" s="54" t="s">
        <v>41</v>
      </c>
      <c r="E4" s="47" t="s">
        <v>37</v>
      </c>
      <c r="F4" s="78">
        <v>20.100000000000001</v>
      </c>
      <c r="G4" s="5">
        <v>43.26</v>
      </c>
      <c r="H4" s="5">
        <v>5.64</v>
      </c>
      <c r="I4" s="5">
        <v>7.5</v>
      </c>
      <c r="J4" s="6">
        <v>33.94</v>
      </c>
    </row>
    <row r="5" spans="1:10" ht="31.95" customHeight="1">
      <c r="A5" s="7"/>
      <c r="B5" s="32" t="s">
        <v>12</v>
      </c>
      <c r="C5" s="84">
        <v>36</v>
      </c>
      <c r="D5" s="85" t="s">
        <v>43</v>
      </c>
      <c r="E5" s="86" t="s">
        <v>37</v>
      </c>
      <c r="F5" s="87">
        <v>15.39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>
      <c r="A6" s="7"/>
      <c r="B6" s="94" t="s">
        <v>36</v>
      </c>
      <c r="C6" s="55">
        <v>6</v>
      </c>
      <c r="D6" s="56" t="s">
        <v>42</v>
      </c>
      <c r="E6" s="48">
        <v>14</v>
      </c>
      <c r="F6" s="75">
        <f>10.58*14/12</f>
        <v>12.343333333333334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>
      <c r="A7" s="7"/>
      <c r="B7" s="96"/>
      <c r="C7" s="55">
        <v>3</v>
      </c>
      <c r="D7" s="56" t="s">
        <v>35</v>
      </c>
      <c r="E7" s="48">
        <v>10</v>
      </c>
      <c r="F7" s="75">
        <v>9.85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>
      <c r="A8" s="7"/>
      <c r="B8" s="95"/>
      <c r="C8" s="83" t="s">
        <v>22</v>
      </c>
      <c r="D8" s="56" t="s">
        <v>38</v>
      </c>
      <c r="E8" s="48">
        <v>38</v>
      </c>
      <c r="F8" s="75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>
      <c r="A9" s="7"/>
      <c r="B9" s="34" t="s">
        <v>18</v>
      </c>
      <c r="C9" s="55" t="s">
        <v>22</v>
      </c>
      <c r="D9" s="56" t="s">
        <v>23</v>
      </c>
      <c r="E9" s="48">
        <v>27</v>
      </c>
      <c r="F9" s="75">
        <v>1.43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6">
      <c r="A10" s="7"/>
      <c r="B10" s="63"/>
      <c r="C10" s="55" t="s">
        <v>22</v>
      </c>
      <c r="D10" s="56" t="s">
        <v>44</v>
      </c>
      <c r="E10" s="48">
        <v>27</v>
      </c>
      <c r="F10" s="75">
        <f>103.5*0.027</f>
        <v>2.7944999999999998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2" thickBot="1">
      <c r="A11" s="68"/>
      <c r="B11" s="69"/>
      <c r="C11" s="70"/>
      <c r="D11" s="71"/>
      <c r="E11" s="72"/>
      <c r="F11" s="79">
        <f>SUM(F4:F10)</f>
        <v>68.004553333333334</v>
      </c>
      <c r="G11" s="73">
        <f>SUM(G4:G10)</f>
        <v>521.86</v>
      </c>
      <c r="H11" s="73">
        <f>SUM(H4:H10)</f>
        <v>18.769666666666666</v>
      </c>
      <c r="I11" s="73">
        <f>SUM(I4:I10)</f>
        <v>31.660500000000003</v>
      </c>
      <c r="J11" s="73">
        <f>SUM(J4:J10)</f>
        <v>77.011166666666654</v>
      </c>
    </row>
    <row r="12" spans="1:10" ht="15.6">
      <c r="A12" s="7"/>
      <c r="B12" s="4" t="s">
        <v>14</v>
      </c>
      <c r="C12" s="57">
        <v>4</v>
      </c>
      <c r="D12" s="58" t="s">
        <v>56</v>
      </c>
      <c r="E12" s="47" t="s">
        <v>60</v>
      </c>
      <c r="F12" s="78">
        <f>47.82*0.4</f>
        <v>19.128</v>
      </c>
      <c r="G12" s="5">
        <f>24*40/100</f>
        <v>9.6</v>
      </c>
      <c r="H12" s="5">
        <f>1.1*40/100</f>
        <v>0.44</v>
      </c>
      <c r="I12" s="5">
        <f>0.2*40/100</f>
        <v>0.08</v>
      </c>
      <c r="J12" s="6">
        <f>3.8*40/100</f>
        <v>1.52</v>
      </c>
    </row>
    <row r="13" spans="1:10" ht="15.6">
      <c r="A13" s="33"/>
      <c r="B13" s="8" t="s">
        <v>16</v>
      </c>
      <c r="C13" s="59">
        <v>66</v>
      </c>
      <c r="D13" s="60" t="s">
        <v>50</v>
      </c>
      <c r="E13" s="50" t="s">
        <v>61</v>
      </c>
      <c r="F13" s="75">
        <f>13.96*150/150+32.04*50/50</f>
        <v>46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6">
      <c r="A14" s="33"/>
      <c r="B14" s="8" t="s">
        <v>25</v>
      </c>
      <c r="C14" s="59">
        <v>74</v>
      </c>
      <c r="D14" s="60" t="s">
        <v>51</v>
      </c>
      <c r="E14" s="50">
        <v>200</v>
      </c>
      <c r="F14" s="75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>
      <c r="A15" s="33"/>
      <c r="B15" s="8" t="s">
        <v>19</v>
      </c>
      <c r="C15" s="59" t="s">
        <v>22</v>
      </c>
      <c r="D15" s="60" t="s">
        <v>26</v>
      </c>
      <c r="E15" s="50" t="s">
        <v>58</v>
      </c>
      <c r="F15" s="75">
        <f>70.2*0.025</f>
        <v>1.7550000000000001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6">
      <c r="A16" s="33"/>
      <c r="B16" s="15" t="s">
        <v>17</v>
      </c>
      <c r="C16" s="61" t="s">
        <v>22</v>
      </c>
      <c r="D16" s="62" t="s">
        <v>23</v>
      </c>
      <c r="E16" s="51" t="s">
        <v>59</v>
      </c>
      <c r="F16" s="81">
        <f>54.17*0.024</f>
        <v>1.3000800000000001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2" thickBot="1">
      <c r="A17" s="35"/>
      <c r="B17" s="36"/>
      <c r="C17" s="37"/>
      <c r="D17" s="37"/>
      <c r="E17" s="74"/>
      <c r="F17" s="93">
        <f>SUM(F12:F16)</f>
        <v>78.003079999999997</v>
      </c>
      <c r="G17" s="38">
        <f>SUM(G13:G16)</f>
        <v>300</v>
      </c>
      <c r="H17" s="38">
        <f>SUM(H13:H16)</f>
        <v>16.776</v>
      </c>
      <c r="I17" s="38">
        <f>SUM(I13:I16)</f>
        <v>3.1749999999999994</v>
      </c>
      <c r="J17" s="39">
        <f>SUM(J13:J16)</f>
        <v>48.177000000000007</v>
      </c>
    </row>
    <row r="18" spans="1:10" ht="16.2" thickBot="1">
      <c r="A18" s="33"/>
      <c r="B18" s="4" t="s">
        <v>14</v>
      </c>
      <c r="C18" s="57">
        <v>4</v>
      </c>
      <c r="D18" s="58" t="s">
        <v>56</v>
      </c>
      <c r="E18" s="47" t="s">
        <v>57</v>
      </c>
      <c r="F18" s="78">
        <f>47.82*0.3</f>
        <v>14.346</v>
      </c>
      <c r="G18" s="5">
        <f>24*30/100</f>
        <v>7.2</v>
      </c>
      <c r="H18" s="5">
        <f>1.1*30/100</f>
        <v>0.33</v>
      </c>
      <c r="I18" s="5">
        <f>0.2*30/100</f>
        <v>0.06</v>
      </c>
      <c r="J18" s="6">
        <f>3.8*30/100</f>
        <v>1.1399999999999999</v>
      </c>
    </row>
    <row r="19" spans="1:10" ht="28.8">
      <c r="A19" s="31"/>
      <c r="B19" s="8" t="s">
        <v>15</v>
      </c>
      <c r="C19" s="59">
        <v>73</v>
      </c>
      <c r="D19" s="60" t="s">
        <v>49</v>
      </c>
      <c r="E19" s="50" t="s">
        <v>55</v>
      </c>
      <c r="F19" s="75">
        <f>14.05*240/250+4.98*2</f>
        <v>23.448</v>
      </c>
      <c r="G19" s="9">
        <v>206</v>
      </c>
      <c r="H19" s="9">
        <v>10.31</v>
      </c>
      <c r="I19" s="9">
        <v>7.55</v>
      </c>
      <c r="J19" s="10">
        <v>18.48</v>
      </c>
    </row>
    <row r="20" spans="1:10" ht="15.6">
      <c r="A20" s="33"/>
      <c r="B20" s="8" t="s">
        <v>16</v>
      </c>
      <c r="C20" s="59">
        <v>66</v>
      </c>
      <c r="D20" s="60" t="s">
        <v>50</v>
      </c>
      <c r="E20" s="50" t="s">
        <v>62</v>
      </c>
      <c r="F20" s="75">
        <f>13.96*140/150+32.04*40/50</f>
        <v>38.661333333333332</v>
      </c>
      <c r="G20" s="9">
        <f>103*180/200</f>
        <v>92.7</v>
      </c>
      <c r="H20" s="9">
        <f>12.92*180/200</f>
        <v>11.628</v>
      </c>
      <c r="I20" s="9">
        <f>2.28*180/200</f>
        <v>2.052</v>
      </c>
      <c r="J20" s="10">
        <f>8.31*180/200</f>
        <v>7.479000000000001</v>
      </c>
    </row>
    <row r="21" spans="1:10" ht="15.6">
      <c r="A21" s="33"/>
      <c r="B21" s="8" t="s">
        <v>25</v>
      </c>
      <c r="C21" s="59">
        <v>74</v>
      </c>
      <c r="D21" s="60" t="s">
        <v>51</v>
      </c>
      <c r="E21" s="50">
        <v>200</v>
      </c>
      <c r="F21" s="75">
        <v>9.82</v>
      </c>
      <c r="G21" s="9">
        <v>97</v>
      </c>
      <c r="H21" s="9">
        <v>0.68</v>
      </c>
      <c r="I21" s="9">
        <v>0.28000000000000003</v>
      </c>
      <c r="J21" s="10">
        <v>19.64</v>
      </c>
    </row>
    <row r="22" spans="1:10" ht="15.6">
      <c r="A22" s="33"/>
      <c r="B22" s="8" t="s">
        <v>19</v>
      </c>
      <c r="C22" s="59" t="s">
        <v>22</v>
      </c>
      <c r="D22" s="60" t="s">
        <v>26</v>
      </c>
      <c r="E22" s="50" t="s">
        <v>57</v>
      </c>
      <c r="F22" s="75">
        <f>70.2*0.03</f>
        <v>2.1059999999999999</v>
      </c>
      <c r="G22" s="9">
        <f>62.4*30/30</f>
        <v>62.4</v>
      </c>
      <c r="H22" s="9">
        <f>2.4*30/30</f>
        <v>2.4</v>
      </c>
      <c r="I22" s="9">
        <f>0.45*30/30</f>
        <v>0.45</v>
      </c>
      <c r="J22" s="10">
        <f>11.37*30/30</f>
        <v>11.37</v>
      </c>
    </row>
    <row r="23" spans="1:10" ht="15.6">
      <c r="A23" s="33"/>
      <c r="B23" s="15" t="s">
        <v>17</v>
      </c>
      <c r="C23" s="61" t="s">
        <v>22</v>
      </c>
      <c r="D23" s="62" t="s">
        <v>23</v>
      </c>
      <c r="E23" s="51" t="s">
        <v>57</v>
      </c>
      <c r="F23" s="81">
        <v>1.62</v>
      </c>
      <c r="G23" s="12">
        <f>60*30/30</f>
        <v>60</v>
      </c>
      <c r="H23" s="12">
        <f>1.47*30/30</f>
        <v>1.47</v>
      </c>
      <c r="I23" s="12">
        <f>0.3*30/30</f>
        <v>0.3</v>
      </c>
      <c r="J23" s="13">
        <f>13.44*30/30</f>
        <v>13.44</v>
      </c>
    </row>
    <row r="24" spans="1:10" ht="16.2" thickBot="1">
      <c r="A24" s="35"/>
      <c r="B24" s="36"/>
      <c r="C24" s="37"/>
      <c r="D24" s="37"/>
      <c r="E24" s="74"/>
      <c r="F24" s="93">
        <f>SUM(F18:F23)</f>
        <v>90.001333333333321</v>
      </c>
      <c r="G24" s="38">
        <f>SUM(G20:G23)</f>
        <v>312.10000000000002</v>
      </c>
      <c r="H24" s="38">
        <f>SUM(H20:H23)</f>
        <v>16.178000000000001</v>
      </c>
      <c r="I24" s="38">
        <f>SUM(I20:I23)</f>
        <v>3.0819999999999999</v>
      </c>
      <c r="J24" s="39">
        <f>SUM(J20:J23)</f>
        <v>51.928999999999995</v>
      </c>
    </row>
    <row r="25" spans="1:10" s="1" customFormat="1">
      <c r="E25" s="18"/>
      <c r="F25" s="18"/>
    </row>
    <row r="26" spans="1:10" s="1" customFormat="1">
      <c r="A26" s="24" t="s">
        <v>30</v>
      </c>
      <c r="E26" s="18"/>
      <c r="F26" s="18"/>
    </row>
    <row r="27" spans="1:10" s="1" customFormat="1">
      <c r="E27" s="18"/>
      <c r="F27" s="18"/>
    </row>
    <row r="28" spans="1:10" s="1" customFormat="1">
      <c r="A28" s="24" t="s">
        <v>31</v>
      </c>
      <c r="E28" s="18"/>
      <c r="F28" s="18"/>
    </row>
    <row r="29" spans="1:10" s="1" customFormat="1">
      <c r="E29" s="18"/>
      <c r="F29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2021-09-03T09:23:05Z</cp:lastPrinted>
  <dcterms:created xsi:type="dcterms:W3CDTF">2015-06-05T18:19:34Z</dcterms:created>
  <dcterms:modified xsi:type="dcterms:W3CDTF">2021-10-28T07:13:11Z</dcterms:modified>
</cp:coreProperties>
</file>