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576" windowHeight="8148"/>
  </bookViews>
  <sheets>
    <sheet name="19.05.21" sheetId="2" r:id="rId1"/>
    <sheet name="20.05.21" sheetId="3" r:id="rId2"/>
    <sheet name="21.05.21" sheetId="4" r:id="rId3"/>
    <sheet name="25.05" sheetId="5" r:id="rId4"/>
  </sheets>
  <calcPr calcId="145621"/>
</workbook>
</file>

<file path=xl/calcChain.xml><?xml version="1.0" encoding="utf-8"?>
<calcChain xmlns="http://schemas.openxmlformats.org/spreadsheetml/2006/main">
  <c r="J16" i="5"/>
  <c r="I16"/>
  <c r="H16"/>
  <c r="G16"/>
  <c r="J15"/>
  <c r="I15"/>
  <c r="H15"/>
  <c r="G15"/>
  <c r="J13"/>
  <c r="I13"/>
  <c r="H13"/>
  <c r="J9"/>
  <c r="I9"/>
  <c r="H9"/>
  <c r="J8"/>
  <c r="I8"/>
  <c r="H8"/>
  <c r="J7"/>
  <c r="I7"/>
  <c r="H7"/>
  <c r="J6"/>
  <c r="I6"/>
  <c r="H6"/>
  <c r="J15" i="3" l="1"/>
  <c r="J14"/>
  <c r="I14"/>
  <c r="I15"/>
  <c r="H15"/>
  <c r="H14"/>
  <c r="J12"/>
  <c r="I12"/>
  <c r="H12"/>
  <c r="J10"/>
  <c r="I10"/>
  <c r="H10"/>
  <c r="J8"/>
  <c r="I8"/>
  <c r="H8"/>
  <c r="J7"/>
  <c r="J6"/>
  <c r="I7"/>
  <c r="I6"/>
  <c r="H7"/>
  <c r="H6"/>
  <c r="J4"/>
  <c r="I4"/>
  <c r="H4"/>
  <c r="J15" i="2"/>
  <c r="J14"/>
  <c r="I14"/>
  <c r="I15"/>
  <c r="H15"/>
  <c r="H14"/>
  <c r="J12"/>
  <c r="I12"/>
  <c r="H12"/>
  <c r="I9"/>
  <c r="H9"/>
  <c r="G9"/>
  <c r="J4"/>
  <c r="I4"/>
  <c r="H4"/>
  <c r="J9" l="1"/>
  <c r="J8"/>
  <c r="I8"/>
  <c r="H8"/>
  <c r="G8"/>
</calcChain>
</file>

<file path=xl/sharedStrings.xml><?xml version="1.0" encoding="utf-8"?>
<sst xmlns="http://schemas.openxmlformats.org/spreadsheetml/2006/main" count="187" uniqueCount="63">
  <si>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</si>
  <si>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</si>
  <si>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</si>
  <si>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</si>
  <si>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</si>
  <si>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</si>
  <si>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</si>
  <si>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</si>
  <si>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</si>
  <si>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</si>
  <si>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</si>
  <si>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</si>
  <si>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</si>
  <si>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</si>
  <si>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</si>
  <si>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</si>
  <si>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</si>
  <si>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</si>
  <si>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</si>
  <si>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</si>
  <si>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</si>
  <si>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</si>
  <si>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</si>
  <si>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</si>
  <si>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</si>
  <si>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</si>
  <si>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</si>
  <si>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Масло сливочное (порциями)</t>
  </si>
  <si>
    <t>Сыр (порциями)</t>
  </si>
  <si>
    <t>Икра морковная</t>
  </si>
  <si>
    <t>напиток</t>
  </si>
  <si>
    <t>Хлеб пшеничный</t>
  </si>
  <si>
    <t>Плов из отварной говядины</t>
  </si>
  <si>
    <t xml:space="preserve">Чай с молоком  </t>
  </si>
  <si>
    <t xml:space="preserve">Пряник </t>
  </si>
  <si>
    <t>Морская капуста</t>
  </si>
  <si>
    <t>Щи из свежей капусты с картофелем, со сметаной, с туш.говядиной</t>
  </si>
  <si>
    <t>Котлета из мяса говядины</t>
  </si>
  <si>
    <t>Пюре картофельное</t>
  </si>
  <si>
    <t>Напиток из шиповника</t>
  </si>
  <si>
    <t>Макаронник с мясом</t>
  </si>
  <si>
    <t>Чай с сахаром</t>
  </si>
  <si>
    <t>Кукуруза отварная</t>
  </si>
  <si>
    <t>Печенье Творожное</t>
  </si>
  <si>
    <t>Огурец соленый</t>
  </si>
  <si>
    <t>Борщ из свежей капусты с картофелем, со сметаной</t>
  </si>
  <si>
    <t>Рагу из овощей с мясом</t>
  </si>
  <si>
    <t>Сок</t>
  </si>
  <si>
    <t>1</t>
  </si>
  <si>
    <t>Каша "Дружба"</t>
  </si>
  <si>
    <t>Какао с молоком</t>
  </si>
  <si>
    <t>Суп картофельный с клецками и мясом птицы</t>
  </si>
  <si>
    <t>Тефтели</t>
  </si>
  <si>
    <t>Капуста тушеная</t>
  </si>
  <si>
    <t>МБОУ БСШ №4 им. Героя Советского Союза П. Р. Мурашова</t>
  </si>
  <si>
    <t>6-10 лет</t>
  </si>
  <si>
    <t>Плов из мяса птицы</t>
  </si>
  <si>
    <t>Чай с молоком</t>
  </si>
  <si>
    <t>Вафли Яшкино</t>
  </si>
  <si>
    <t xml:space="preserve">Кукуруза консервированная отварная </t>
  </si>
  <si>
    <t>Борщ с капустой и картофелем, со сметаной</t>
  </si>
  <si>
    <t>Рыба, тушеная в томате с овощами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</si>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</sst>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0" xfId="0" applyBorder="1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A16" sqref="A16:J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9" t="s">
        <v>54</v>
      </c>
      <c r="C1" s="70"/>
      <c r="D1" s="71"/>
      <c r="E1" t="s">
        <v>19</v>
      </c>
      <c r="F1" s="12"/>
      <c r="I1" t="s">
        <v>1</v>
      </c>
      <c r="J1" s="11">
        <v>44335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50" t="s">
        <v>10</v>
      </c>
      <c r="B4" s="51" t="s">
        <v>11</v>
      </c>
      <c r="C4" s="63">
        <v>72</v>
      </c>
      <c r="D4" s="60" t="s">
        <v>32</v>
      </c>
      <c r="E4" s="54">
        <v>160</v>
      </c>
      <c r="F4" s="57">
        <v>36.78</v>
      </c>
      <c r="G4" s="57">
        <v>249.6</v>
      </c>
      <c r="H4" s="57">
        <f>23.6*160/200</f>
        <v>18.88</v>
      </c>
      <c r="I4" s="57">
        <f>8.93*160/200</f>
        <v>7.1440000000000001</v>
      </c>
      <c r="J4" s="66">
        <f>34.27*160/200</f>
        <v>27.416000000000004</v>
      </c>
    </row>
    <row r="5" spans="1:10">
      <c r="A5" s="52" t="s">
        <v>55</v>
      </c>
      <c r="B5" s="49" t="s">
        <v>12</v>
      </c>
      <c r="C5" s="64">
        <v>20</v>
      </c>
      <c r="D5" s="61" t="s">
        <v>33</v>
      </c>
      <c r="E5" s="55">
        <v>200</v>
      </c>
      <c r="F5" s="58">
        <v>4.57</v>
      </c>
      <c r="G5" s="58">
        <v>91</v>
      </c>
      <c r="H5" s="58">
        <v>1.4</v>
      </c>
      <c r="I5" s="58">
        <v>1.6</v>
      </c>
      <c r="J5" s="67">
        <v>17.7</v>
      </c>
    </row>
    <row r="6" spans="1:10">
      <c r="A6" s="52"/>
      <c r="B6" s="49" t="s">
        <v>20</v>
      </c>
      <c r="C6" s="64" t="s">
        <v>24</v>
      </c>
      <c r="D6" s="61" t="s">
        <v>25</v>
      </c>
      <c r="E6" s="55">
        <v>22</v>
      </c>
      <c r="F6" s="58">
        <v>0.91</v>
      </c>
      <c r="G6" s="58">
        <v>60</v>
      </c>
      <c r="H6" s="58">
        <v>1.47</v>
      </c>
      <c r="I6" s="58">
        <v>0.3</v>
      </c>
      <c r="J6" s="67">
        <v>13.44</v>
      </c>
    </row>
    <row r="7" spans="1:10">
      <c r="A7" s="52"/>
      <c r="B7" s="30"/>
      <c r="C7" s="64" t="s">
        <v>24</v>
      </c>
      <c r="D7" s="61" t="s">
        <v>31</v>
      </c>
      <c r="E7" s="55">
        <v>23</v>
      </c>
      <c r="F7" s="58">
        <v>1.21</v>
      </c>
      <c r="G7" s="58">
        <v>62.4</v>
      </c>
      <c r="H7" s="58">
        <v>2.4</v>
      </c>
      <c r="I7" s="58">
        <v>0.45</v>
      </c>
      <c r="J7" s="67">
        <v>11.37</v>
      </c>
    </row>
    <row r="8" spans="1:10" ht="15" thickBot="1">
      <c r="A8" s="53"/>
      <c r="B8" s="48" t="s">
        <v>26</v>
      </c>
      <c r="C8" s="65" t="s">
        <v>24</v>
      </c>
      <c r="D8" s="62" t="s">
        <v>34</v>
      </c>
      <c r="E8" s="56">
        <v>34</v>
      </c>
      <c r="F8" s="59">
        <v>5.14</v>
      </c>
      <c r="G8" s="59">
        <f>190.76*34/60</f>
        <v>108.09733333333334</v>
      </c>
      <c r="H8" s="59">
        <f>3.22*34/60</f>
        <v>1.8246666666666667</v>
      </c>
      <c r="I8" s="59">
        <f>4.2*34/60</f>
        <v>2.3800000000000003</v>
      </c>
      <c r="J8" s="68">
        <f>35.02*34/60</f>
        <v>19.844666666666669</v>
      </c>
    </row>
    <row r="9" spans="1:10">
      <c r="A9" s="50" t="s">
        <v>13</v>
      </c>
      <c r="B9" s="51" t="s">
        <v>14</v>
      </c>
      <c r="C9" s="63">
        <v>54</v>
      </c>
      <c r="D9" s="60" t="s">
        <v>35</v>
      </c>
      <c r="E9" s="54">
        <v>50</v>
      </c>
      <c r="F9" s="57">
        <v>7.26</v>
      </c>
      <c r="G9" s="57">
        <f>75*50/60</f>
        <v>62.5</v>
      </c>
      <c r="H9" s="57">
        <f>0.5*50/60</f>
        <v>0.41666666666666669</v>
      </c>
      <c r="I9" s="57">
        <f>5.1*50/60</f>
        <v>4.2499999999999991</v>
      </c>
      <c r="J9" s="66">
        <f>0</f>
        <v>0</v>
      </c>
    </row>
    <row r="10" spans="1:10" ht="28.8">
      <c r="A10" s="52" t="s">
        <v>55</v>
      </c>
      <c r="B10" s="49" t="s">
        <v>15</v>
      </c>
      <c r="C10" s="64">
        <v>33</v>
      </c>
      <c r="D10" s="61" t="s">
        <v>36</v>
      </c>
      <c r="E10" s="55">
        <v>250</v>
      </c>
      <c r="F10" s="58">
        <v>10.57</v>
      </c>
      <c r="G10" s="58">
        <v>108.75</v>
      </c>
      <c r="H10" s="58">
        <v>1.72</v>
      </c>
      <c r="I10" s="58">
        <v>6.18</v>
      </c>
      <c r="J10" s="67">
        <v>11.66</v>
      </c>
    </row>
    <row r="11" spans="1:10">
      <c r="A11" s="52"/>
      <c r="B11" s="49" t="s">
        <v>16</v>
      </c>
      <c r="C11" s="64">
        <v>58</v>
      </c>
      <c r="D11" s="61" t="s">
        <v>37</v>
      </c>
      <c r="E11" s="55">
        <v>90</v>
      </c>
      <c r="F11" s="58">
        <v>32.840000000000003</v>
      </c>
      <c r="G11" s="58">
        <v>257.39999999999998</v>
      </c>
      <c r="H11" s="58">
        <v>16.02</v>
      </c>
      <c r="I11" s="58">
        <v>15.75</v>
      </c>
      <c r="J11" s="67">
        <v>12.87</v>
      </c>
    </row>
    <row r="12" spans="1:10">
      <c r="A12" s="52"/>
      <c r="B12" s="49" t="s">
        <v>17</v>
      </c>
      <c r="C12" s="64">
        <v>7</v>
      </c>
      <c r="D12" s="61" t="s">
        <v>38</v>
      </c>
      <c r="E12" s="55">
        <v>150</v>
      </c>
      <c r="F12" s="58">
        <v>12.72</v>
      </c>
      <c r="G12" s="58">
        <v>132.6</v>
      </c>
      <c r="H12" s="58">
        <f>3.74*150/180</f>
        <v>3.1166666666666667</v>
      </c>
      <c r="I12" s="58">
        <f>6.12*150/180</f>
        <v>5.0999999999999996</v>
      </c>
      <c r="J12" s="67">
        <f>22.28*150/180</f>
        <v>18.566666666666666</v>
      </c>
    </row>
    <row r="13" spans="1:10">
      <c r="A13" s="52"/>
      <c r="B13" s="49" t="s">
        <v>30</v>
      </c>
      <c r="C13" s="64">
        <v>35</v>
      </c>
      <c r="D13" s="61" t="s">
        <v>39</v>
      </c>
      <c r="E13" s="55">
        <v>200</v>
      </c>
      <c r="F13" s="58">
        <v>6.37</v>
      </c>
      <c r="G13" s="58">
        <v>97</v>
      </c>
      <c r="H13" s="58">
        <v>0.7</v>
      </c>
      <c r="I13" s="58">
        <v>0.3</v>
      </c>
      <c r="J13" s="67">
        <v>22.8</v>
      </c>
    </row>
    <row r="14" spans="1:10">
      <c r="A14" s="52"/>
      <c r="B14" s="49" t="s">
        <v>21</v>
      </c>
      <c r="C14" s="64" t="s">
        <v>24</v>
      </c>
      <c r="D14" s="61" t="s">
        <v>31</v>
      </c>
      <c r="E14" s="55">
        <v>33</v>
      </c>
      <c r="F14" s="58">
        <v>1.33</v>
      </c>
      <c r="G14" s="58">
        <v>66</v>
      </c>
      <c r="H14" s="58">
        <f>2.4*33/30</f>
        <v>2.64</v>
      </c>
      <c r="I14" s="58">
        <f>0.45*33/30</f>
        <v>0.495</v>
      </c>
      <c r="J14" s="67">
        <f>11.37*33/30</f>
        <v>12.507</v>
      </c>
    </row>
    <row r="15" spans="1:10" ht="15" thickBot="1">
      <c r="A15" s="53"/>
      <c r="B15" s="27" t="s">
        <v>18</v>
      </c>
      <c r="C15" s="65" t="s">
        <v>24</v>
      </c>
      <c r="D15" s="62" t="s">
        <v>25</v>
      </c>
      <c r="E15" s="56">
        <v>34</v>
      </c>
      <c r="F15" s="59">
        <v>1.81</v>
      </c>
      <c r="G15" s="59">
        <v>70.72</v>
      </c>
      <c r="H15" s="59">
        <f>1.47*34/30</f>
        <v>1.6659999999999999</v>
      </c>
      <c r="I15" s="59">
        <f>0.3*34/30</f>
        <v>0.33999999999999997</v>
      </c>
      <c r="J15" s="68">
        <f>13.44*34/30</f>
        <v>15.231999999999999</v>
      </c>
    </row>
    <row r="16" spans="1:10">
      <c r="A16" s="50"/>
      <c r="B16" s="51"/>
      <c r="C16" s="63"/>
      <c r="D16" s="60"/>
      <c r="E16" s="54"/>
      <c r="F16" s="57"/>
      <c r="G16" s="57"/>
      <c r="H16" s="57"/>
      <c r="I16" s="57"/>
      <c r="J16" s="66"/>
    </row>
    <row r="17" spans="1:10">
      <c r="A17" s="52"/>
      <c r="B17" s="49"/>
      <c r="C17" s="64"/>
      <c r="D17" s="61"/>
      <c r="E17" s="55"/>
      <c r="F17" s="58"/>
      <c r="G17" s="58"/>
      <c r="H17" s="58"/>
      <c r="I17" s="58"/>
      <c r="J17" s="67"/>
    </row>
    <row r="18" spans="1:10">
      <c r="A18" s="52"/>
      <c r="B18" s="49"/>
      <c r="C18" s="64"/>
      <c r="D18" s="61"/>
      <c r="E18" s="55"/>
      <c r="F18" s="58"/>
      <c r="G18" s="58"/>
      <c r="H18" s="58"/>
      <c r="I18" s="58"/>
      <c r="J18" s="67"/>
    </row>
    <row r="19" spans="1:10">
      <c r="A19" s="52"/>
      <c r="B19" s="30"/>
      <c r="C19" s="64"/>
      <c r="D19" s="61"/>
      <c r="E19" s="55"/>
      <c r="F19" s="58"/>
      <c r="G19" s="58"/>
      <c r="H19" s="58"/>
      <c r="I19" s="58"/>
      <c r="J19" s="67"/>
    </row>
    <row r="20" spans="1:10" ht="15" thickBot="1">
      <c r="A20" s="52"/>
      <c r="B20" s="36"/>
      <c r="C20" s="44"/>
      <c r="D20" s="41"/>
      <c r="E20" s="37"/>
      <c r="F20" s="38"/>
      <c r="G20" s="38"/>
      <c r="H20" s="38"/>
      <c r="I20" s="38"/>
      <c r="J20" s="47"/>
    </row>
    <row r="21" spans="1:10">
      <c r="A21" s="50"/>
      <c r="B21" s="51"/>
      <c r="C21" s="63"/>
      <c r="D21" s="60"/>
      <c r="E21" s="54"/>
      <c r="F21" s="57"/>
      <c r="G21" s="57"/>
      <c r="H21" s="57"/>
      <c r="I21" s="57"/>
      <c r="J21" s="66"/>
    </row>
    <row r="22" spans="1:10">
      <c r="A22" s="52"/>
      <c r="B22" s="49"/>
      <c r="C22" s="64"/>
      <c r="D22" s="61"/>
      <c r="E22" s="55"/>
      <c r="F22" s="58"/>
      <c r="G22" s="58"/>
      <c r="H22" s="58"/>
      <c r="I22" s="58"/>
      <c r="J22" s="67"/>
    </row>
    <row r="23" spans="1:10">
      <c r="A23" s="52"/>
      <c r="B23" s="49"/>
      <c r="C23" s="64"/>
      <c r="D23" s="61"/>
      <c r="E23" s="55"/>
      <c r="F23" s="58"/>
      <c r="G23" s="58"/>
      <c r="H23" s="58"/>
      <c r="I23" s="58"/>
      <c r="J23" s="67"/>
    </row>
    <row r="24" spans="1:10">
      <c r="A24" s="52"/>
      <c r="B24" s="49"/>
      <c r="C24" s="64"/>
      <c r="D24" s="61"/>
      <c r="E24" s="55"/>
      <c r="F24" s="58"/>
      <c r="G24" s="58"/>
      <c r="H24" s="58"/>
      <c r="I24" s="58"/>
      <c r="J24" s="67"/>
    </row>
    <row r="25" spans="1:10">
      <c r="A25" s="52"/>
      <c r="B25" s="49"/>
      <c r="C25" s="64"/>
      <c r="D25" s="61"/>
      <c r="E25" s="55"/>
      <c r="F25" s="58"/>
      <c r="G25" s="58"/>
      <c r="H25" s="58"/>
      <c r="I25" s="58"/>
      <c r="J25" s="67"/>
    </row>
    <row r="26" spans="1:10">
      <c r="A26" s="52"/>
      <c r="B26" s="49"/>
      <c r="C26" s="64"/>
      <c r="D26" s="61"/>
      <c r="E26" s="55"/>
      <c r="F26" s="58"/>
      <c r="G26" s="58"/>
      <c r="H26" s="58"/>
      <c r="I26" s="58"/>
      <c r="J26" s="67"/>
    </row>
    <row r="27" spans="1:10" ht="15" thickBot="1">
      <c r="A27" s="53"/>
      <c r="B27" s="27"/>
      <c r="C27" s="65"/>
      <c r="D27" s="62"/>
      <c r="E27" s="56"/>
      <c r="F27" s="59"/>
      <c r="G27" s="59"/>
      <c r="H27" s="59"/>
      <c r="I27" s="59"/>
      <c r="J27" s="6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A16" sqref="A16:J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9" t="s">
        <v>54</v>
      </c>
      <c r="C1" s="70"/>
      <c r="D1" s="71"/>
      <c r="E1" t="s">
        <v>19</v>
      </c>
      <c r="F1" s="12" t="s">
        <v>48</v>
      </c>
      <c r="I1" t="s">
        <v>1</v>
      </c>
      <c r="J1" s="11">
        <v>44336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3" t="s">
        <v>10</v>
      </c>
      <c r="B4" s="4" t="s">
        <v>11</v>
      </c>
      <c r="C4" s="21">
        <v>32</v>
      </c>
      <c r="D4" s="18" t="s">
        <v>40</v>
      </c>
      <c r="E4" s="9">
        <v>150</v>
      </c>
      <c r="F4" s="13">
        <v>25.91</v>
      </c>
      <c r="G4" s="13">
        <v>313</v>
      </c>
      <c r="H4" s="13">
        <f>13.84*150/150</f>
        <v>13.84</v>
      </c>
      <c r="I4" s="13">
        <f>13.14*150/150</f>
        <v>13.14</v>
      </c>
      <c r="J4" s="24">
        <f>35.02*150/150</f>
        <v>35.020000000000003</v>
      </c>
    </row>
    <row r="5" spans="1:10">
      <c r="A5" s="52" t="s">
        <v>55</v>
      </c>
      <c r="B5" s="1" t="s">
        <v>12</v>
      </c>
      <c r="C5" s="22">
        <v>57</v>
      </c>
      <c r="D5" s="19" t="s">
        <v>41</v>
      </c>
      <c r="E5" s="10">
        <v>200</v>
      </c>
      <c r="F5" s="14">
        <v>1.42</v>
      </c>
      <c r="G5" s="14">
        <v>60</v>
      </c>
      <c r="H5" s="14">
        <v>0.1</v>
      </c>
      <c r="I5" s="14">
        <v>0</v>
      </c>
      <c r="J5" s="25">
        <v>5</v>
      </c>
    </row>
    <row r="6" spans="1:10">
      <c r="A6" s="5"/>
      <c r="B6" s="1" t="s">
        <v>20</v>
      </c>
      <c r="C6" s="22" t="s">
        <v>24</v>
      </c>
      <c r="D6" s="19" t="s">
        <v>25</v>
      </c>
      <c r="E6" s="10">
        <v>27</v>
      </c>
      <c r="F6" s="14">
        <v>1.0900000000000001</v>
      </c>
      <c r="G6" s="14">
        <v>54</v>
      </c>
      <c r="H6" s="14">
        <f>1.47*27/30</f>
        <v>1.323</v>
      </c>
      <c r="I6" s="14">
        <f>0.3*27/30</f>
        <v>0.26999999999999996</v>
      </c>
      <c r="J6" s="25">
        <f>13.44*27/30</f>
        <v>12.096</v>
      </c>
    </row>
    <row r="7" spans="1:10">
      <c r="A7" s="5"/>
      <c r="B7" s="2"/>
      <c r="C7" s="22" t="s">
        <v>24</v>
      </c>
      <c r="D7" s="19" t="s">
        <v>31</v>
      </c>
      <c r="E7" s="10">
        <v>27</v>
      </c>
      <c r="F7" s="14">
        <v>1.44</v>
      </c>
      <c r="G7" s="14">
        <v>56.16</v>
      </c>
      <c r="H7" s="14">
        <f>2.4*27/30</f>
        <v>2.1599999999999997</v>
      </c>
      <c r="I7" s="14">
        <f>0.45*27/30</f>
        <v>0.40500000000000003</v>
      </c>
      <c r="J7" s="25">
        <f>11.37*27/30</f>
        <v>10.232999999999999</v>
      </c>
    </row>
    <row r="8" spans="1:10">
      <c r="A8" s="5"/>
      <c r="B8" s="15" t="s">
        <v>26</v>
      </c>
      <c r="C8" s="23">
        <v>1</v>
      </c>
      <c r="D8" s="20" t="s">
        <v>42</v>
      </c>
      <c r="E8" s="16">
        <v>55</v>
      </c>
      <c r="F8" s="17">
        <v>16.829999999999998</v>
      </c>
      <c r="G8" s="17">
        <v>22</v>
      </c>
      <c r="H8" s="17">
        <f>2.33*55/75</f>
        <v>1.7086666666666668</v>
      </c>
      <c r="I8" s="17">
        <f>0.15*55/75</f>
        <v>0.11</v>
      </c>
      <c r="J8" s="26">
        <f>4.88*55/75</f>
        <v>3.5786666666666664</v>
      </c>
    </row>
    <row r="9" spans="1:10" ht="15" thickBot="1">
      <c r="A9" s="5"/>
      <c r="B9" s="15"/>
      <c r="C9" s="23" t="s">
        <v>24</v>
      </c>
      <c r="D9" s="20" t="s">
        <v>43</v>
      </c>
      <c r="E9" s="16">
        <v>19</v>
      </c>
      <c r="F9" s="17">
        <v>1.91</v>
      </c>
      <c r="G9" s="17">
        <v>72.37</v>
      </c>
      <c r="H9" s="17">
        <v>3.53</v>
      </c>
      <c r="I9" s="17">
        <v>9.8800000000000008</v>
      </c>
      <c r="J9" s="26">
        <v>3.53</v>
      </c>
    </row>
    <row r="10" spans="1:10">
      <c r="A10" s="50" t="s">
        <v>13</v>
      </c>
      <c r="B10" s="51" t="s">
        <v>14</v>
      </c>
      <c r="C10" s="63">
        <v>4</v>
      </c>
      <c r="D10" s="60" t="s">
        <v>44</v>
      </c>
      <c r="E10" s="54">
        <v>30</v>
      </c>
      <c r="F10" s="57">
        <v>9.36</v>
      </c>
      <c r="G10" s="57">
        <v>4.2</v>
      </c>
      <c r="H10" s="57">
        <f>0.48*30/60</f>
        <v>0.23999999999999996</v>
      </c>
      <c r="I10" s="57">
        <f>0.06*30/60</f>
        <v>2.9999999999999995E-2</v>
      </c>
      <c r="J10" s="66">
        <f>1.5*30/60</f>
        <v>0.75</v>
      </c>
    </row>
    <row r="11" spans="1:10" ht="28.8">
      <c r="A11" s="52" t="s">
        <v>55</v>
      </c>
      <c r="B11" s="49" t="s">
        <v>15</v>
      </c>
      <c r="C11" s="64">
        <v>22</v>
      </c>
      <c r="D11" s="61" t="s">
        <v>45</v>
      </c>
      <c r="E11" s="55">
        <v>255</v>
      </c>
      <c r="F11" s="58">
        <v>8.99</v>
      </c>
      <c r="G11" s="58">
        <v>108.5</v>
      </c>
      <c r="H11" s="58">
        <v>1.75</v>
      </c>
      <c r="I11" s="58">
        <v>6.05</v>
      </c>
      <c r="J11" s="67">
        <v>11.86</v>
      </c>
    </row>
    <row r="12" spans="1:10">
      <c r="A12" s="52"/>
      <c r="B12" s="49" t="s">
        <v>16</v>
      </c>
      <c r="C12" s="64">
        <v>39</v>
      </c>
      <c r="D12" s="61" t="s">
        <v>46</v>
      </c>
      <c r="E12" s="55">
        <v>190</v>
      </c>
      <c r="F12" s="58">
        <v>40.89</v>
      </c>
      <c r="G12" s="58">
        <v>244.41</v>
      </c>
      <c r="H12" s="58">
        <f>13.43*190/220</f>
        <v>11.598636363636363</v>
      </c>
      <c r="I12" s="58">
        <f>17.52*190/220</f>
        <v>15.130909090909089</v>
      </c>
      <c r="J12" s="67">
        <f>16.06*190/220</f>
        <v>13.87</v>
      </c>
    </row>
    <row r="13" spans="1:10">
      <c r="A13" s="52"/>
      <c r="B13" s="49" t="s">
        <v>30</v>
      </c>
      <c r="C13" s="64">
        <v>25</v>
      </c>
      <c r="D13" s="61" t="s">
        <v>47</v>
      </c>
      <c r="E13" s="55">
        <v>200</v>
      </c>
      <c r="F13" s="58">
        <v>10.55</v>
      </c>
      <c r="G13" s="58">
        <v>136</v>
      </c>
      <c r="H13" s="58">
        <v>0.6</v>
      </c>
      <c r="I13" s="58">
        <v>0</v>
      </c>
      <c r="J13" s="67">
        <v>33</v>
      </c>
    </row>
    <row r="14" spans="1:10">
      <c r="A14" s="52"/>
      <c r="B14" s="49" t="s">
        <v>21</v>
      </c>
      <c r="C14" s="64" t="s">
        <v>24</v>
      </c>
      <c r="D14" s="61" t="s">
        <v>31</v>
      </c>
      <c r="E14" s="55">
        <v>33</v>
      </c>
      <c r="F14" s="58">
        <v>1.35</v>
      </c>
      <c r="G14" s="58">
        <v>66</v>
      </c>
      <c r="H14" s="58">
        <f>2.4*33/30</f>
        <v>2.64</v>
      </c>
      <c r="I14" s="58">
        <f>0.45*33/30</f>
        <v>0.495</v>
      </c>
      <c r="J14" s="67">
        <f>11.37*33/30</f>
        <v>12.507</v>
      </c>
    </row>
    <row r="15" spans="1:10" ht="15" thickBot="1">
      <c r="A15" s="53"/>
      <c r="B15" s="27" t="s">
        <v>18</v>
      </c>
      <c r="C15" s="65" t="s">
        <v>24</v>
      </c>
      <c r="D15" s="62" t="s">
        <v>25</v>
      </c>
      <c r="E15" s="56">
        <v>33</v>
      </c>
      <c r="F15" s="59">
        <v>1.76</v>
      </c>
      <c r="G15" s="59">
        <v>68.64</v>
      </c>
      <c r="H15" s="59">
        <f>1.47*33/30</f>
        <v>1.617</v>
      </c>
      <c r="I15" s="59">
        <f>0.3*33/30</f>
        <v>0.33</v>
      </c>
      <c r="J15" s="68">
        <f>13.44*33/30</f>
        <v>14.783999999999999</v>
      </c>
    </row>
    <row r="16" spans="1:10">
      <c r="A16" s="50"/>
      <c r="B16" s="51"/>
      <c r="C16" s="63"/>
      <c r="D16" s="60"/>
      <c r="E16" s="54"/>
      <c r="F16" s="57"/>
      <c r="G16" s="57"/>
      <c r="H16" s="57"/>
      <c r="I16" s="57"/>
      <c r="J16" s="66"/>
    </row>
    <row r="17" spans="1:10">
      <c r="A17" s="52"/>
      <c r="B17" s="49"/>
      <c r="C17" s="64"/>
      <c r="D17" s="61"/>
      <c r="E17" s="55"/>
      <c r="F17" s="58"/>
      <c r="G17" s="58"/>
      <c r="H17" s="58"/>
      <c r="I17" s="58"/>
      <c r="J17" s="67"/>
    </row>
    <row r="18" spans="1:10">
      <c r="A18" s="52"/>
      <c r="B18" s="49"/>
      <c r="C18" s="64"/>
      <c r="D18" s="61"/>
      <c r="E18" s="55"/>
      <c r="F18" s="58"/>
      <c r="G18" s="58"/>
      <c r="H18" s="58"/>
      <c r="I18" s="58"/>
      <c r="J18" s="67"/>
    </row>
    <row r="19" spans="1:10">
      <c r="A19" s="52"/>
      <c r="B19" s="30"/>
      <c r="C19" s="64"/>
      <c r="D19" s="61"/>
      <c r="E19" s="55"/>
      <c r="F19" s="58"/>
      <c r="G19" s="58"/>
      <c r="H19" s="58"/>
      <c r="I19" s="58"/>
      <c r="J19" s="67"/>
    </row>
    <row r="20" spans="1:10">
      <c r="A20" s="52"/>
      <c r="B20" s="36"/>
      <c r="C20" s="44"/>
      <c r="D20" s="41"/>
      <c r="E20" s="37"/>
      <c r="F20" s="38"/>
      <c r="G20" s="38"/>
      <c r="H20" s="38"/>
      <c r="I20" s="38"/>
      <c r="J20" s="47"/>
    </row>
    <row r="21" spans="1:10" ht="15" thickBot="1">
      <c r="A21" s="52"/>
      <c r="B21" s="36"/>
      <c r="C21" s="44"/>
      <c r="D21" s="41"/>
      <c r="E21" s="37"/>
      <c r="F21" s="38"/>
      <c r="G21" s="38"/>
      <c r="H21" s="38"/>
      <c r="I21" s="38"/>
      <c r="J21" s="47"/>
    </row>
    <row r="22" spans="1:10">
      <c r="A22" s="50"/>
      <c r="B22" s="51"/>
      <c r="C22" s="63"/>
      <c r="D22" s="60"/>
      <c r="E22" s="54"/>
      <c r="F22" s="57"/>
      <c r="G22" s="57"/>
      <c r="H22" s="57"/>
      <c r="I22" s="57"/>
      <c r="J22" s="66"/>
    </row>
    <row r="23" spans="1:10">
      <c r="A23" s="52"/>
      <c r="B23" s="49"/>
      <c r="C23" s="64"/>
      <c r="D23" s="61"/>
      <c r="E23" s="55"/>
      <c r="F23" s="58"/>
      <c r="G23" s="58"/>
      <c r="H23" s="58"/>
      <c r="I23" s="58"/>
      <c r="J23" s="67"/>
    </row>
    <row r="24" spans="1:10">
      <c r="A24" s="52"/>
      <c r="B24" s="49"/>
      <c r="C24" s="64"/>
      <c r="D24" s="61"/>
      <c r="E24" s="55"/>
      <c r="F24" s="58"/>
      <c r="G24" s="58"/>
      <c r="H24" s="58"/>
      <c r="I24" s="58"/>
      <c r="J24" s="67"/>
    </row>
    <row r="25" spans="1:10">
      <c r="A25" s="52"/>
      <c r="B25" s="49"/>
      <c r="C25" s="64"/>
      <c r="D25" s="61"/>
      <c r="E25" s="55"/>
      <c r="F25" s="58"/>
      <c r="G25" s="58"/>
      <c r="H25" s="58"/>
      <c r="I25" s="58"/>
      <c r="J25" s="67"/>
    </row>
    <row r="26" spans="1:10">
      <c r="A26" s="52"/>
      <c r="B26" s="49"/>
      <c r="C26" s="64"/>
      <c r="D26" s="61"/>
      <c r="E26" s="55"/>
      <c r="F26" s="58"/>
      <c r="G26" s="58"/>
      <c r="H26" s="58"/>
      <c r="I26" s="58"/>
      <c r="J26" s="67"/>
    </row>
    <row r="27" spans="1:10" ht="15" thickBot="1">
      <c r="A27" s="53"/>
      <c r="B27" s="27"/>
      <c r="C27" s="65"/>
      <c r="D27" s="62"/>
      <c r="E27" s="56"/>
      <c r="F27" s="59"/>
      <c r="G27" s="59"/>
      <c r="H27" s="59"/>
      <c r="I27" s="59"/>
      <c r="J27" s="68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activeCell="A18" sqref="A18:J3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9" t="s">
        <v>54</v>
      </c>
      <c r="C1" s="70"/>
      <c r="D1" s="71"/>
      <c r="E1" t="s">
        <v>19</v>
      </c>
      <c r="F1" s="12"/>
      <c r="I1" t="s">
        <v>1</v>
      </c>
      <c r="J1" s="11">
        <v>44337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3" t="s">
        <v>10</v>
      </c>
      <c r="B4" s="31" t="s">
        <v>11</v>
      </c>
      <c r="C4" s="42">
        <v>46</v>
      </c>
      <c r="D4" s="39" t="s">
        <v>49</v>
      </c>
      <c r="E4" s="32">
        <v>200</v>
      </c>
      <c r="F4" s="34">
        <v>12.51</v>
      </c>
      <c r="G4" s="34">
        <v>193.84</v>
      </c>
      <c r="H4" s="34">
        <v>5.21</v>
      </c>
      <c r="I4" s="34">
        <v>7.16</v>
      </c>
      <c r="J4" s="45">
        <v>27.84</v>
      </c>
    </row>
    <row r="5" spans="1:10">
      <c r="A5" s="52" t="s">
        <v>55</v>
      </c>
      <c r="B5" s="29" t="s">
        <v>12</v>
      </c>
      <c r="C5" s="43">
        <v>36</v>
      </c>
      <c r="D5" s="40" t="s">
        <v>50</v>
      </c>
      <c r="E5" s="33">
        <v>200</v>
      </c>
      <c r="F5" s="35">
        <v>11.8</v>
      </c>
      <c r="G5" s="35">
        <v>150.80000000000001</v>
      </c>
      <c r="H5" s="35">
        <v>3.76</v>
      </c>
      <c r="I5" s="35">
        <v>3.2</v>
      </c>
      <c r="J5" s="46">
        <v>26.74</v>
      </c>
    </row>
    <row r="6" spans="1:10">
      <c r="A6" s="5"/>
      <c r="B6" s="29" t="s">
        <v>20</v>
      </c>
      <c r="C6" s="43" t="s">
        <v>24</v>
      </c>
      <c r="D6" s="40" t="s">
        <v>25</v>
      </c>
      <c r="E6" s="33">
        <v>20</v>
      </c>
      <c r="F6" s="35">
        <v>0.83</v>
      </c>
      <c r="G6" s="35">
        <v>40</v>
      </c>
      <c r="H6" s="35">
        <v>0.98</v>
      </c>
      <c r="I6" s="35">
        <v>0.2</v>
      </c>
      <c r="J6" s="46">
        <v>8.9499999999999993</v>
      </c>
    </row>
    <row r="7" spans="1:10">
      <c r="A7" s="5"/>
      <c r="B7" s="30"/>
      <c r="C7" s="43" t="s">
        <v>24</v>
      </c>
      <c r="D7" s="40" t="s">
        <v>31</v>
      </c>
      <c r="E7" s="33">
        <v>21</v>
      </c>
      <c r="F7" s="35">
        <v>1.58</v>
      </c>
      <c r="G7" s="35">
        <v>43.68</v>
      </c>
      <c r="H7" s="35">
        <v>1.6800000000000002</v>
      </c>
      <c r="I7" s="35">
        <v>3.15E-2</v>
      </c>
      <c r="J7" s="46">
        <v>8.4209999999999994</v>
      </c>
    </row>
    <row r="8" spans="1:10">
      <c r="A8" s="5"/>
      <c r="B8" s="36" t="s">
        <v>26</v>
      </c>
      <c r="C8" s="44">
        <v>3</v>
      </c>
      <c r="D8" s="41" t="s">
        <v>27</v>
      </c>
      <c r="E8" s="37">
        <v>10</v>
      </c>
      <c r="F8" s="38">
        <v>7.04</v>
      </c>
      <c r="G8" s="38">
        <v>64.72</v>
      </c>
      <c r="H8" s="38">
        <v>0.08</v>
      </c>
      <c r="I8" s="38">
        <v>7.15</v>
      </c>
      <c r="J8" s="47">
        <v>0.12</v>
      </c>
    </row>
    <row r="9" spans="1:10">
      <c r="A9" s="5"/>
      <c r="B9" s="36"/>
      <c r="C9" s="43">
        <v>6</v>
      </c>
      <c r="D9" s="40" t="s">
        <v>28</v>
      </c>
      <c r="E9" s="33">
        <v>17</v>
      </c>
      <c r="F9" s="35">
        <v>10.68</v>
      </c>
      <c r="G9" s="35">
        <v>51</v>
      </c>
      <c r="H9" s="35">
        <v>1.9266666666666667</v>
      </c>
      <c r="I9" s="35">
        <v>3.9099999999999997</v>
      </c>
      <c r="J9" s="35">
        <v>0.43916666666666665</v>
      </c>
    </row>
    <row r="10" spans="1:10" ht="15" thickBot="1">
      <c r="A10" s="5"/>
      <c r="B10" s="36"/>
      <c r="C10" s="43" t="s">
        <v>24</v>
      </c>
      <c r="D10" s="41" t="s">
        <v>43</v>
      </c>
      <c r="E10" s="37">
        <v>38</v>
      </c>
      <c r="F10" s="38">
        <v>4.16</v>
      </c>
      <c r="G10" s="38">
        <v>144.74</v>
      </c>
      <c r="H10" s="38">
        <v>3.53</v>
      </c>
      <c r="I10" s="38">
        <v>9.8800000000000008</v>
      </c>
      <c r="J10" s="47">
        <v>3.53</v>
      </c>
    </row>
    <row r="11" spans="1:10">
      <c r="A11" s="50" t="s">
        <v>13</v>
      </c>
      <c r="B11" s="51" t="s">
        <v>14</v>
      </c>
      <c r="C11" s="63">
        <v>59</v>
      </c>
      <c r="D11" s="60" t="s">
        <v>29</v>
      </c>
      <c r="E11" s="54">
        <v>55</v>
      </c>
      <c r="F11" s="57">
        <v>3.89</v>
      </c>
      <c r="G11" s="57">
        <v>68.75</v>
      </c>
      <c r="H11" s="57">
        <v>1.155</v>
      </c>
      <c r="I11" s="57">
        <v>3.74</v>
      </c>
      <c r="J11" s="66">
        <v>7.59</v>
      </c>
    </row>
    <row r="12" spans="1:10">
      <c r="A12" s="52" t="s">
        <v>55</v>
      </c>
      <c r="B12" s="49" t="s">
        <v>15</v>
      </c>
      <c r="C12" s="64">
        <v>55</v>
      </c>
      <c r="D12" s="61" t="s">
        <v>51</v>
      </c>
      <c r="E12" s="55">
        <v>260</v>
      </c>
      <c r="F12" s="58">
        <v>18.309999999999999</v>
      </c>
      <c r="G12" s="58">
        <v>193.5</v>
      </c>
      <c r="H12" s="58">
        <v>5.23</v>
      </c>
      <c r="I12" s="58">
        <v>6.28</v>
      </c>
      <c r="J12" s="67">
        <v>29</v>
      </c>
    </row>
    <row r="13" spans="1:10">
      <c r="A13" s="52"/>
      <c r="B13" s="49" t="s">
        <v>16</v>
      </c>
      <c r="C13" s="64">
        <v>12</v>
      </c>
      <c r="D13" s="61" t="s">
        <v>52</v>
      </c>
      <c r="E13" s="55">
        <v>90</v>
      </c>
      <c r="F13" s="58">
        <v>25.3</v>
      </c>
      <c r="G13" s="58">
        <v>198.9</v>
      </c>
      <c r="H13" s="58">
        <v>10.69</v>
      </c>
      <c r="I13" s="58">
        <v>12.63</v>
      </c>
      <c r="J13" s="67">
        <v>10.79</v>
      </c>
    </row>
    <row r="14" spans="1:10" s="28" customFormat="1">
      <c r="A14" s="52"/>
      <c r="B14" s="49" t="s">
        <v>17</v>
      </c>
      <c r="C14" s="64">
        <v>71</v>
      </c>
      <c r="D14" s="61" t="s">
        <v>53</v>
      </c>
      <c r="E14" s="55">
        <v>150</v>
      </c>
      <c r="F14" s="58">
        <v>11.87</v>
      </c>
      <c r="G14" s="58">
        <v>124.5</v>
      </c>
      <c r="H14" s="58">
        <v>3</v>
      </c>
      <c r="I14" s="58">
        <v>5.4</v>
      </c>
      <c r="J14" s="67">
        <v>15.9</v>
      </c>
    </row>
    <row r="15" spans="1:10">
      <c r="A15" s="52"/>
      <c r="B15" s="49" t="s">
        <v>30</v>
      </c>
      <c r="C15" s="64">
        <v>25</v>
      </c>
      <c r="D15" s="61" t="s">
        <v>47</v>
      </c>
      <c r="E15" s="55">
        <v>200</v>
      </c>
      <c r="F15" s="58">
        <v>10.55</v>
      </c>
      <c r="G15" s="58">
        <v>136</v>
      </c>
      <c r="H15" s="58">
        <v>0.6</v>
      </c>
      <c r="I15" s="58">
        <v>0</v>
      </c>
      <c r="J15" s="67">
        <v>33</v>
      </c>
    </row>
    <row r="16" spans="1:10">
      <c r="A16" s="52"/>
      <c r="B16" s="49" t="s">
        <v>21</v>
      </c>
      <c r="C16" s="64" t="s">
        <v>24</v>
      </c>
      <c r="D16" s="61" t="s">
        <v>31</v>
      </c>
      <c r="E16" s="55">
        <v>32</v>
      </c>
      <c r="F16" s="58">
        <v>1.71</v>
      </c>
      <c r="G16" s="58">
        <v>66.56</v>
      </c>
      <c r="H16" s="58">
        <v>2.56</v>
      </c>
      <c r="I16" s="58">
        <v>0.48000000000000004</v>
      </c>
      <c r="J16" s="67">
        <v>12.127999999999998</v>
      </c>
    </row>
    <row r="17" spans="1:10" ht="15" thickBot="1">
      <c r="A17" s="53"/>
      <c r="B17" s="27" t="s">
        <v>18</v>
      </c>
      <c r="C17" s="65" t="s">
        <v>24</v>
      </c>
      <c r="D17" s="62" t="s">
        <v>25</v>
      </c>
      <c r="E17" s="56">
        <v>31</v>
      </c>
      <c r="F17" s="59">
        <v>1.28</v>
      </c>
      <c r="G17" s="59">
        <v>62</v>
      </c>
      <c r="H17" s="59">
        <v>1.5189999999999999</v>
      </c>
      <c r="I17" s="59">
        <v>0.30999999999999994</v>
      </c>
      <c r="J17" s="68">
        <v>13.888</v>
      </c>
    </row>
    <row r="18" spans="1:10">
      <c r="A18" s="50"/>
      <c r="B18" s="51"/>
      <c r="C18" s="63"/>
      <c r="D18" s="60"/>
      <c r="E18" s="54"/>
      <c r="F18" s="57"/>
      <c r="G18" s="57"/>
      <c r="H18" s="57"/>
      <c r="I18" s="57"/>
      <c r="J18" s="66"/>
    </row>
    <row r="19" spans="1:10">
      <c r="A19" s="52"/>
      <c r="B19" s="49"/>
      <c r="C19" s="64"/>
      <c r="D19" s="61"/>
      <c r="E19" s="55"/>
      <c r="F19" s="58"/>
      <c r="G19" s="58"/>
      <c r="H19" s="58"/>
      <c r="I19" s="58"/>
      <c r="J19" s="67"/>
    </row>
    <row r="20" spans="1:10">
      <c r="A20" s="52"/>
      <c r="B20" s="49"/>
      <c r="C20" s="64"/>
      <c r="D20" s="61"/>
      <c r="E20" s="55"/>
      <c r="F20" s="58"/>
      <c r="G20" s="58"/>
      <c r="H20" s="58"/>
      <c r="I20" s="58"/>
      <c r="J20" s="67"/>
    </row>
    <row r="21" spans="1:10">
      <c r="A21" s="52"/>
      <c r="B21" s="30"/>
      <c r="C21" s="64"/>
      <c r="D21" s="61"/>
      <c r="E21" s="55"/>
      <c r="F21" s="58"/>
      <c r="G21" s="58"/>
      <c r="H21" s="58"/>
      <c r="I21" s="58"/>
      <c r="J21" s="67"/>
    </row>
    <row r="22" spans="1:10">
      <c r="A22" s="52"/>
      <c r="B22" s="36"/>
      <c r="C22" s="44"/>
      <c r="D22" s="41"/>
      <c r="E22" s="37"/>
      <c r="F22" s="38"/>
      <c r="G22" s="38"/>
      <c r="H22" s="38"/>
      <c r="I22" s="38"/>
      <c r="J22" s="47"/>
    </row>
    <row r="23" spans="1:10">
      <c r="A23" s="52"/>
      <c r="B23" s="36"/>
      <c r="C23" s="64"/>
      <c r="D23" s="61"/>
      <c r="E23" s="55"/>
      <c r="F23" s="58"/>
      <c r="G23" s="58"/>
      <c r="H23" s="58"/>
      <c r="I23" s="58"/>
      <c r="J23" s="58"/>
    </row>
    <row r="24" spans="1:10" ht="15" thickBot="1">
      <c r="A24" s="52"/>
      <c r="B24" s="36"/>
      <c r="C24" s="64"/>
      <c r="D24" s="41"/>
      <c r="E24" s="37"/>
      <c r="F24" s="38"/>
      <c r="G24" s="38"/>
      <c r="H24" s="38"/>
      <c r="I24" s="38"/>
      <c r="J24" s="47"/>
    </row>
    <row r="25" spans="1:10">
      <c r="A25" s="50"/>
      <c r="B25" s="51"/>
      <c r="C25" s="63"/>
      <c r="D25" s="60"/>
      <c r="E25" s="54"/>
      <c r="F25" s="57"/>
      <c r="G25" s="57"/>
      <c r="H25" s="57"/>
      <c r="I25" s="57"/>
      <c r="J25" s="66"/>
    </row>
    <row r="26" spans="1:10">
      <c r="A26" s="52"/>
      <c r="B26" s="49"/>
      <c r="C26" s="64"/>
      <c r="D26" s="61"/>
      <c r="E26" s="55"/>
      <c r="F26" s="58"/>
      <c r="G26" s="58"/>
      <c r="H26" s="58"/>
      <c r="I26" s="58"/>
      <c r="J26" s="67"/>
    </row>
    <row r="27" spans="1:10">
      <c r="A27" s="52"/>
      <c r="B27" s="49"/>
      <c r="C27" s="64"/>
      <c r="D27" s="61"/>
      <c r="E27" s="55"/>
      <c r="F27" s="58"/>
      <c r="G27" s="58"/>
      <c r="H27" s="58"/>
      <c r="I27" s="58"/>
      <c r="J27" s="67"/>
    </row>
    <row r="28" spans="1:10">
      <c r="A28" s="52"/>
      <c r="B28" s="49"/>
      <c r="C28" s="64"/>
      <c r="D28" s="61"/>
      <c r="E28" s="55"/>
      <c r="F28" s="58"/>
      <c r="G28" s="58"/>
      <c r="H28" s="58"/>
      <c r="I28" s="58"/>
      <c r="J28" s="67"/>
    </row>
    <row r="29" spans="1:10">
      <c r="A29" s="52"/>
      <c r="B29" s="49"/>
      <c r="C29" s="64"/>
      <c r="D29" s="61"/>
      <c r="E29" s="55"/>
      <c r="F29" s="58"/>
      <c r="G29" s="58"/>
      <c r="H29" s="58"/>
      <c r="I29" s="58"/>
      <c r="J29" s="67"/>
    </row>
    <row r="30" spans="1:10">
      <c r="A30" s="52"/>
      <c r="B30" s="49"/>
      <c r="C30" s="64"/>
      <c r="D30" s="61"/>
      <c r="E30" s="55"/>
      <c r="F30" s="58"/>
      <c r="G30" s="58"/>
      <c r="H30" s="58"/>
      <c r="I30" s="58"/>
      <c r="J30" s="67"/>
    </row>
    <row r="31" spans="1:10" ht="15" thickBot="1">
      <c r="A31" s="53"/>
      <c r="B31" s="27"/>
      <c r="C31" s="65"/>
      <c r="D31" s="62"/>
      <c r="E31" s="56"/>
      <c r="F31" s="59"/>
      <c r="G31" s="59"/>
      <c r="H31" s="59"/>
      <c r="I31" s="59"/>
      <c r="J31" s="68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A17" sqref="A17:J29"/>
    </sheetView>
  </sheetViews>
  <sheetFormatPr defaultColWidth="8.88671875" defaultRowHeight="14.4"/>
  <cols>
    <col min="1" max="1" width="12.109375" style="28" customWidth="1"/>
    <col min="2" max="2" width="11.5546875" style="28" customWidth="1"/>
    <col min="3" max="3" width="8" style="28" customWidth="1"/>
    <col min="4" max="4" width="41.5546875" style="28" customWidth="1"/>
    <col min="5" max="5" width="10.109375" style="28" customWidth="1"/>
    <col min="6" max="6" width="8.88671875" style="28"/>
    <col min="7" max="7" width="13.44140625" style="28" customWidth="1"/>
    <col min="8" max="8" width="7.6640625" style="28" customWidth="1"/>
    <col min="9" max="9" width="7.88671875" style="28" customWidth="1"/>
    <col min="10" max="10" width="10.44140625" style="28" customWidth="1"/>
    <col min="11" max="16384" width="8.88671875" style="28"/>
  </cols>
  <sheetData>
    <row r="1" spans="1:10">
      <c r="A1" s="28" t="s">
        <v>0</v>
      </c>
      <c r="B1" s="69" t="s">
        <v>54</v>
      </c>
      <c r="C1" s="70"/>
      <c r="D1" s="71"/>
      <c r="E1" s="28" t="s">
        <v>19</v>
      </c>
      <c r="F1" s="12"/>
      <c r="I1" s="28" t="s">
        <v>1</v>
      </c>
      <c r="J1" s="11">
        <v>44341</v>
      </c>
    </row>
    <row r="2" spans="1:10" ht="15" thickBot="1"/>
    <row r="3" spans="1:10" ht="15" thickBot="1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50" t="s">
        <v>10</v>
      </c>
      <c r="B4" s="51" t="s">
        <v>11</v>
      </c>
      <c r="C4" s="63">
        <v>34</v>
      </c>
      <c r="D4" s="60" t="s">
        <v>56</v>
      </c>
      <c r="E4" s="54">
        <v>160</v>
      </c>
      <c r="F4" s="57">
        <v>26.71</v>
      </c>
      <c r="G4" s="57">
        <v>348.8</v>
      </c>
      <c r="H4" s="57">
        <v>15.89</v>
      </c>
      <c r="I4" s="57">
        <v>20.27</v>
      </c>
      <c r="J4" s="66">
        <v>25.71</v>
      </c>
    </row>
    <row r="5" spans="1:10">
      <c r="A5" s="52" t="s">
        <v>55</v>
      </c>
      <c r="B5" s="49" t="s">
        <v>12</v>
      </c>
      <c r="C5" s="64">
        <v>20</v>
      </c>
      <c r="D5" s="61" t="s">
        <v>57</v>
      </c>
      <c r="E5" s="55">
        <v>200</v>
      </c>
      <c r="F5" s="58">
        <v>4.57</v>
      </c>
      <c r="G5" s="58">
        <v>91</v>
      </c>
      <c r="H5" s="58">
        <v>1.4</v>
      </c>
      <c r="I5" s="58">
        <v>1.6</v>
      </c>
      <c r="J5" s="67">
        <v>17.7</v>
      </c>
    </row>
    <row r="6" spans="1:10">
      <c r="A6" s="52"/>
      <c r="B6" s="49" t="s">
        <v>20</v>
      </c>
      <c r="C6" s="64" t="s">
        <v>24</v>
      </c>
      <c r="D6" s="61" t="s">
        <v>25</v>
      </c>
      <c r="E6" s="55">
        <v>31</v>
      </c>
      <c r="F6" s="58">
        <v>1.28</v>
      </c>
      <c r="G6" s="58">
        <v>62</v>
      </c>
      <c r="H6" s="58">
        <f>0.98*31/20</f>
        <v>1.5189999999999999</v>
      </c>
      <c r="I6" s="58">
        <f>0.2*31/20</f>
        <v>0.31</v>
      </c>
      <c r="J6" s="67">
        <f>8.95*31/20</f>
        <v>13.872499999999999</v>
      </c>
    </row>
    <row r="7" spans="1:10">
      <c r="A7" s="52"/>
      <c r="B7" s="30"/>
      <c r="C7" s="64" t="s">
        <v>24</v>
      </c>
      <c r="D7" s="61" t="s">
        <v>31</v>
      </c>
      <c r="E7" s="55">
        <v>32</v>
      </c>
      <c r="F7" s="58">
        <v>1.71</v>
      </c>
      <c r="G7" s="58">
        <v>66.56</v>
      </c>
      <c r="H7" s="58">
        <f>1.68*32/20</f>
        <v>2.6879999999999997</v>
      </c>
      <c r="I7" s="58">
        <f>0.03*32/20</f>
        <v>4.8000000000000001E-2</v>
      </c>
      <c r="J7" s="67">
        <f>8.02*32/20</f>
        <v>12.831999999999999</v>
      </c>
    </row>
    <row r="8" spans="1:10">
      <c r="A8" s="52"/>
      <c r="B8" s="36" t="s">
        <v>26</v>
      </c>
      <c r="C8" s="44">
        <v>4</v>
      </c>
      <c r="D8" s="41" t="s">
        <v>44</v>
      </c>
      <c r="E8" s="37">
        <v>30</v>
      </c>
      <c r="F8" s="38">
        <v>10.25</v>
      </c>
      <c r="G8" s="38">
        <v>7.07</v>
      </c>
      <c r="H8" s="38">
        <f>0.66*30/60</f>
        <v>0.33</v>
      </c>
      <c r="I8" s="38">
        <f>0.12*30/60</f>
        <v>5.9999999999999991E-2</v>
      </c>
      <c r="J8" s="47">
        <f>2.28*30/60</f>
        <v>1.1399999999999999</v>
      </c>
    </row>
    <row r="9" spans="1:10" ht="15" thickBot="1">
      <c r="A9" s="52"/>
      <c r="B9" s="36"/>
      <c r="C9" s="64" t="s">
        <v>24</v>
      </c>
      <c r="D9" s="41" t="s">
        <v>58</v>
      </c>
      <c r="E9" s="37">
        <v>20</v>
      </c>
      <c r="F9" s="38">
        <v>4.09</v>
      </c>
      <c r="G9" s="38">
        <v>63.56</v>
      </c>
      <c r="H9" s="38">
        <f>2.14*20/40</f>
        <v>1.07</v>
      </c>
      <c r="I9" s="38">
        <f>2.8*30/60</f>
        <v>1.4</v>
      </c>
      <c r="J9" s="47">
        <f>23.34*30/60</f>
        <v>11.67</v>
      </c>
    </row>
    <row r="10" spans="1:10">
      <c r="A10" s="50" t="s">
        <v>13</v>
      </c>
      <c r="B10" s="51" t="s">
        <v>14</v>
      </c>
      <c r="C10" s="63">
        <v>1</v>
      </c>
      <c r="D10" s="60" t="s">
        <v>59</v>
      </c>
      <c r="E10" s="54">
        <v>60</v>
      </c>
      <c r="F10" s="57">
        <v>17.28</v>
      </c>
      <c r="G10" s="57">
        <v>24</v>
      </c>
      <c r="H10" s="57">
        <v>1.86</v>
      </c>
      <c r="I10" s="57">
        <v>0.12</v>
      </c>
      <c r="J10" s="66">
        <v>3.9</v>
      </c>
    </row>
    <row r="11" spans="1:10">
      <c r="A11" s="52" t="s">
        <v>55</v>
      </c>
      <c r="B11" s="49" t="s">
        <v>15</v>
      </c>
      <c r="C11" s="64">
        <v>22</v>
      </c>
      <c r="D11" s="61" t="s">
        <v>60</v>
      </c>
      <c r="E11" s="55">
        <v>255</v>
      </c>
      <c r="F11" s="58">
        <v>8.82</v>
      </c>
      <c r="G11" s="58">
        <v>108.5</v>
      </c>
      <c r="H11" s="58">
        <v>1.75</v>
      </c>
      <c r="I11" s="58">
        <v>6.05</v>
      </c>
      <c r="J11" s="67">
        <v>11.86</v>
      </c>
    </row>
    <row r="12" spans="1:10">
      <c r="A12" s="52"/>
      <c r="B12" s="49" t="s">
        <v>16</v>
      </c>
      <c r="C12" s="64">
        <v>51</v>
      </c>
      <c r="D12" s="61" t="s">
        <v>61</v>
      </c>
      <c r="E12" s="55">
        <v>90</v>
      </c>
      <c r="F12" s="58">
        <v>26.56</v>
      </c>
      <c r="G12" s="58">
        <v>94.5</v>
      </c>
      <c r="H12" s="58">
        <v>8.66</v>
      </c>
      <c r="I12" s="58">
        <v>4.47</v>
      </c>
      <c r="J12" s="67">
        <v>4.6399999999999997</v>
      </c>
    </row>
    <row r="13" spans="1:10">
      <c r="A13" s="52"/>
      <c r="B13" s="49" t="s">
        <v>17</v>
      </c>
      <c r="C13" s="64">
        <v>7</v>
      </c>
      <c r="D13" s="61" t="s">
        <v>38</v>
      </c>
      <c r="E13" s="55">
        <v>160</v>
      </c>
      <c r="F13" s="58">
        <v>13.56</v>
      </c>
      <c r="G13" s="58">
        <v>141.44</v>
      </c>
      <c r="H13" s="58">
        <f>3.74*160/180</f>
        <v>3.324444444444445</v>
      </c>
      <c r="I13" s="58">
        <f>6.12*160/180</f>
        <v>5.44</v>
      </c>
      <c r="J13" s="67">
        <f>22.28*160/180</f>
        <v>19.804444444444446</v>
      </c>
    </row>
    <row r="14" spans="1:10">
      <c r="A14" s="52"/>
      <c r="B14" s="49" t="s">
        <v>30</v>
      </c>
      <c r="C14" s="64">
        <v>17</v>
      </c>
      <c r="D14" s="61" t="s">
        <v>62</v>
      </c>
      <c r="E14" s="55">
        <v>200</v>
      </c>
      <c r="F14" s="58">
        <v>3.49</v>
      </c>
      <c r="G14" s="58">
        <v>141.4</v>
      </c>
      <c r="H14" s="58">
        <v>0.08</v>
      </c>
      <c r="I14" s="58">
        <v>0</v>
      </c>
      <c r="J14" s="67">
        <v>35</v>
      </c>
    </row>
    <row r="15" spans="1:10">
      <c r="A15" s="52"/>
      <c r="B15" s="49" t="s">
        <v>21</v>
      </c>
      <c r="C15" s="64" t="s">
        <v>24</v>
      </c>
      <c r="D15" s="61" t="s">
        <v>31</v>
      </c>
      <c r="E15" s="55">
        <v>34</v>
      </c>
      <c r="F15" s="58">
        <v>1.81</v>
      </c>
      <c r="G15" s="58">
        <f>62.4*34/30</f>
        <v>70.72</v>
      </c>
      <c r="H15" s="58">
        <f>2.4*34/30</f>
        <v>2.7199999999999998</v>
      </c>
      <c r="I15" s="58">
        <f>0.45*34/30</f>
        <v>0.51</v>
      </c>
      <c r="J15" s="67">
        <f>11.37*34/30</f>
        <v>12.885999999999999</v>
      </c>
    </row>
    <row r="16" spans="1:10" ht="15" thickBot="1">
      <c r="A16" s="53"/>
      <c r="B16" s="27" t="s">
        <v>18</v>
      </c>
      <c r="C16" s="65" t="s">
        <v>24</v>
      </c>
      <c r="D16" s="62" t="s">
        <v>25</v>
      </c>
      <c r="E16" s="56">
        <v>34</v>
      </c>
      <c r="F16" s="59">
        <v>1.37</v>
      </c>
      <c r="G16" s="59">
        <f>60*34/30</f>
        <v>68</v>
      </c>
      <c r="H16" s="59">
        <f>1.47*34/30</f>
        <v>1.6659999999999999</v>
      </c>
      <c r="I16" s="59">
        <f>0.3*34/30</f>
        <v>0.33999999999999997</v>
      </c>
      <c r="J16" s="68">
        <f>13.44*34/30</f>
        <v>15.231999999999999</v>
      </c>
    </row>
    <row r="17" spans="1:10">
      <c r="A17" s="50"/>
      <c r="B17" s="51"/>
      <c r="C17" s="63"/>
      <c r="D17" s="60"/>
      <c r="E17" s="54"/>
      <c r="F17" s="57"/>
      <c r="G17" s="57"/>
      <c r="H17" s="57"/>
      <c r="I17" s="57"/>
      <c r="J17" s="66"/>
    </row>
    <row r="18" spans="1:10">
      <c r="A18" s="52"/>
      <c r="B18" s="49"/>
      <c r="C18" s="64"/>
      <c r="D18" s="61"/>
      <c r="E18" s="55"/>
      <c r="F18" s="58"/>
      <c r="G18" s="58"/>
      <c r="H18" s="58"/>
      <c r="I18" s="58"/>
      <c r="J18" s="67"/>
    </row>
    <row r="19" spans="1:10">
      <c r="A19" s="52"/>
      <c r="B19" s="49"/>
      <c r="C19" s="64"/>
      <c r="D19" s="61"/>
      <c r="E19" s="55"/>
      <c r="F19" s="58"/>
      <c r="G19" s="58"/>
      <c r="H19" s="58"/>
      <c r="I19" s="58"/>
      <c r="J19" s="67"/>
    </row>
    <row r="20" spans="1:10">
      <c r="A20" s="52"/>
      <c r="B20" s="30"/>
      <c r="C20" s="64"/>
      <c r="D20" s="61"/>
      <c r="E20" s="55"/>
      <c r="F20" s="58"/>
      <c r="G20" s="58"/>
      <c r="H20" s="58"/>
      <c r="I20" s="58"/>
      <c r="J20" s="67"/>
    </row>
    <row r="21" spans="1:10">
      <c r="A21" s="52"/>
      <c r="B21" s="36"/>
      <c r="C21" s="44"/>
      <c r="D21" s="41"/>
      <c r="E21" s="37"/>
      <c r="F21" s="38"/>
      <c r="G21" s="38"/>
      <c r="H21" s="38"/>
      <c r="I21" s="38"/>
      <c r="J21" s="47"/>
    </row>
    <row r="22" spans="1:10" ht="15" thickBot="1">
      <c r="A22" s="52"/>
      <c r="B22" s="36"/>
      <c r="C22" s="64"/>
      <c r="D22" s="41"/>
      <c r="E22" s="37"/>
      <c r="F22" s="38"/>
      <c r="G22" s="38"/>
      <c r="H22" s="38"/>
      <c r="I22" s="38"/>
      <c r="J22" s="47"/>
    </row>
    <row r="23" spans="1:10">
      <c r="A23" s="50"/>
      <c r="B23" s="51"/>
      <c r="C23" s="63"/>
      <c r="D23" s="60"/>
      <c r="E23" s="54"/>
      <c r="F23" s="57"/>
      <c r="G23" s="57"/>
      <c r="H23" s="57"/>
      <c r="I23" s="57"/>
      <c r="J23" s="66"/>
    </row>
    <row r="24" spans="1:10">
      <c r="A24" s="52"/>
      <c r="B24" s="49"/>
      <c r="C24" s="64"/>
      <c r="D24" s="61"/>
      <c r="E24" s="55"/>
      <c r="F24" s="58"/>
      <c r="G24" s="58"/>
      <c r="H24" s="58"/>
      <c r="I24" s="58"/>
      <c r="J24" s="67"/>
    </row>
    <row r="25" spans="1:10">
      <c r="A25" s="52"/>
      <c r="B25" s="49"/>
      <c r="C25" s="64"/>
      <c r="D25" s="61"/>
      <c r="E25" s="55"/>
      <c r="F25" s="58"/>
      <c r="G25" s="58"/>
      <c r="H25" s="58"/>
      <c r="I25" s="58"/>
      <c r="J25" s="67"/>
    </row>
    <row r="26" spans="1:10">
      <c r="A26" s="52"/>
      <c r="B26" s="49"/>
      <c r="C26" s="64"/>
      <c r="D26" s="61"/>
      <c r="E26" s="55"/>
      <c r="F26" s="58"/>
      <c r="G26" s="58"/>
      <c r="H26" s="58"/>
      <c r="I26" s="58"/>
      <c r="J26" s="67"/>
    </row>
    <row r="27" spans="1:10">
      <c r="A27" s="52"/>
      <c r="B27" s="49"/>
      <c r="C27" s="64"/>
      <c r="D27" s="61"/>
      <c r="E27" s="55"/>
      <c r="F27" s="58"/>
      <c r="G27" s="58"/>
      <c r="H27" s="58"/>
      <c r="I27" s="58"/>
      <c r="J27" s="67"/>
    </row>
    <row r="28" spans="1:10">
      <c r="A28" s="52"/>
      <c r="B28" s="49"/>
      <c r="C28" s="64"/>
      <c r="D28" s="61"/>
      <c r="E28" s="55"/>
      <c r="F28" s="58"/>
      <c r="G28" s="58"/>
      <c r="H28" s="58"/>
      <c r="I28" s="58"/>
      <c r="J28" s="67"/>
    </row>
    <row r="29" spans="1:10" ht="15" thickBot="1">
      <c r="A29" s="53"/>
      <c r="B29" s="27"/>
      <c r="C29" s="65"/>
      <c r="D29" s="62"/>
      <c r="E29" s="56"/>
      <c r="F29" s="59"/>
      <c r="G29" s="59"/>
      <c r="H29" s="59"/>
      <c r="I29" s="59"/>
      <c r="J29" s="6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19.05.21</vt:lpstr>
      <vt:lpstr>20.05.21</vt:lpstr>
      <vt:lpstr>21.05.21</vt:lpstr>
      <vt:lpstr>25.05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Экзамен</cp:lastModifiedBy>
  <cp:lastPrinted>2021-05-18T10:32:40Z</cp:lastPrinted>
  <dcterms:created xsi:type="dcterms:W3CDTF">2015-06-05T18:19:34Z</dcterms:created>
  <dcterms:modified xsi:type="dcterms:W3CDTF">2021-10-28T07:07:05Z</dcterms:modified>
</cp:coreProperties>
</file>